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DieseArbeitsmappe"/>
  <bookViews>
    <workbookView xWindow="0" yWindow="0" windowWidth="20730" windowHeight="11760"/>
  </bookViews>
  <sheets>
    <sheet name="Schuettdichte_Modellrechnung" sheetId="4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4" l="1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5" i="4"/>
  <c r="D24" i="4"/>
  <c r="D23" i="4"/>
  <c r="D22" i="4"/>
  <c r="D21" i="4"/>
  <c r="D20" i="4"/>
  <c r="D19" i="4"/>
  <c r="D18" i="4"/>
  <c r="D17" i="4"/>
  <c r="D16" i="4"/>
  <c r="G10" i="4" l="1"/>
  <c r="E66" i="4" l="1"/>
  <c r="F66" i="4" s="1"/>
  <c r="G66" i="4" s="1"/>
  <c r="G12" i="4"/>
  <c r="G11" i="4"/>
  <c r="C65" i="4" l="1"/>
  <c r="E65" i="4" s="1"/>
  <c r="F65" i="4" s="1"/>
  <c r="G65" i="4" s="1"/>
  <c r="C61" i="4"/>
  <c r="E61" i="4" s="1"/>
  <c r="F61" i="4" s="1"/>
  <c r="G61" i="4" s="1"/>
  <c r="C57" i="4"/>
  <c r="E57" i="4" s="1"/>
  <c r="F57" i="4" s="1"/>
  <c r="G57" i="4" s="1"/>
  <c r="C53" i="4"/>
  <c r="E53" i="4" s="1"/>
  <c r="F53" i="4" s="1"/>
  <c r="G53" i="4" s="1"/>
  <c r="C49" i="4"/>
  <c r="E49" i="4" s="1"/>
  <c r="F49" i="4" s="1"/>
  <c r="G49" i="4" s="1"/>
  <c r="C45" i="4"/>
  <c r="E45" i="4" s="1"/>
  <c r="F45" i="4" s="1"/>
  <c r="G45" i="4" s="1"/>
  <c r="C41" i="4"/>
  <c r="E41" i="4" s="1"/>
  <c r="F41" i="4" s="1"/>
  <c r="G41" i="4" s="1"/>
  <c r="C37" i="4"/>
  <c r="E37" i="4" s="1"/>
  <c r="F37" i="4" s="1"/>
  <c r="G37" i="4" s="1"/>
  <c r="C33" i="4"/>
  <c r="E33" i="4" s="1"/>
  <c r="F33" i="4" s="1"/>
  <c r="G33" i="4" s="1"/>
  <c r="C29" i="4"/>
  <c r="E29" i="4" s="1"/>
  <c r="C25" i="4"/>
  <c r="E25" i="4" s="1"/>
  <c r="F25" i="4" s="1"/>
  <c r="G25" i="4" s="1"/>
  <c r="C21" i="4"/>
  <c r="E21" i="4" s="1"/>
  <c r="F21" i="4" s="1"/>
  <c r="G21" i="4" s="1"/>
  <c r="C17" i="4"/>
  <c r="E17" i="4" s="1"/>
  <c r="C64" i="4"/>
  <c r="E64" i="4" s="1"/>
  <c r="F64" i="4" s="1"/>
  <c r="G64" i="4" s="1"/>
  <c r="C60" i="4"/>
  <c r="E60" i="4" s="1"/>
  <c r="F60" i="4" s="1"/>
  <c r="G60" i="4" s="1"/>
  <c r="C56" i="4"/>
  <c r="E56" i="4" s="1"/>
  <c r="F56" i="4" s="1"/>
  <c r="G56" i="4" s="1"/>
  <c r="C52" i="4"/>
  <c r="E52" i="4" s="1"/>
  <c r="F52" i="4" s="1"/>
  <c r="G52" i="4" s="1"/>
  <c r="C48" i="4"/>
  <c r="E48" i="4" s="1"/>
  <c r="F48" i="4" s="1"/>
  <c r="G48" i="4" s="1"/>
  <c r="C44" i="4"/>
  <c r="E44" i="4" s="1"/>
  <c r="F44" i="4" s="1"/>
  <c r="G44" i="4" s="1"/>
  <c r="C40" i="4"/>
  <c r="E40" i="4" s="1"/>
  <c r="F40" i="4" s="1"/>
  <c r="G40" i="4" s="1"/>
  <c r="C36" i="4"/>
  <c r="E36" i="4" s="1"/>
  <c r="F36" i="4" s="1"/>
  <c r="G36" i="4" s="1"/>
  <c r="C32" i="4"/>
  <c r="E32" i="4" s="1"/>
  <c r="F32" i="4" s="1"/>
  <c r="G32" i="4" s="1"/>
  <c r="C28" i="4"/>
  <c r="E28" i="4" s="1"/>
  <c r="F28" i="4" s="1"/>
  <c r="G28" i="4" s="1"/>
  <c r="C24" i="4"/>
  <c r="E24" i="4" s="1"/>
  <c r="F24" i="4" s="1"/>
  <c r="G24" i="4" s="1"/>
  <c r="C20" i="4"/>
  <c r="E20" i="4" s="1"/>
  <c r="F20" i="4" s="1"/>
  <c r="G20" i="4" s="1"/>
  <c r="C16" i="4"/>
  <c r="E16" i="4" s="1"/>
  <c r="C63" i="4"/>
  <c r="E63" i="4" s="1"/>
  <c r="F63" i="4" s="1"/>
  <c r="G63" i="4" s="1"/>
  <c r="C59" i="4"/>
  <c r="E59" i="4" s="1"/>
  <c r="F59" i="4" s="1"/>
  <c r="G59" i="4" s="1"/>
  <c r="C55" i="4"/>
  <c r="E55" i="4" s="1"/>
  <c r="F55" i="4" s="1"/>
  <c r="G55" i="4" s="1"/>
  <c r="C51" i="4"/>
  <c r="E51" i="4" s="1"/>
  <c r="F51" i="4" s="1"/>
  <c r="G51" i="4" s="1"/>
  <c r="C47" i="4"/>
  <c r="E47" i="4" s="1"/>
  <c r="F47" i="4" s="1"/>
  <c r="G47" i="4" s="1"/>
  <c r="C43" i="4"/>
  <c r="E43" i="4" s="1"/>
  <c r="F43" i="4" s="1"/>
  <c r="G43" i="4" s="1"/>
  <c r="C39" i="4"/>
  <c r="E39" i="4" s="1"/>
  <c r="F39" i="4" s="1"/>
  <c r="G39" i="4" s="1"/>
  <c r="C35" i="4"/>
  <c r="E35" i="4" s="1"/>
  <c r="F35" i="4" s="1"/>
  <c r="G35" i="4" s="1"/>
  <c r="C31" i="4"/>
  <c r="E31" i="4" s="1"/>
  <c r="F31" i="4" s="1"/>
  <c r="G31" i="4" s="1"/>
  <c r="C27" i="4"/>
  <c r="E27" i="4" s="1"/>
  <c r="F27" i="4" s="1"/>
  <c r="G27" i="4" s="1"/>
  <c r="C23" i="4"/>
  <c r="E23" i="4" s="1"/>
  <c r="F23" i="4" s="1"/>
  <c r="G23" i="4" s="1"/>
  <c r="C19" i="4"/>
  <c r="E19" i="4" s="1"/>
  <c r="F19" i="4" s="1"/>
  <c r="G19" i="4" s="1"/>
  <c r="C62" i="4"/>
  <c r="E62" i="4" s="1"/>
  <c r="F62" i="4" s="1"/>
  <c r="G62" i="4" s="1"/>
  <c r="C58" i="4"/>
  <c r="E58" i="4" s="1"/>
  <c r="F58" i="4" s="1"/>
  <c r="G58" i="4" s="1"/>
  <c r="C54" i="4"/>
  <c r="E54" i="4" s="1"/>
  <c r="F54" i="4" s="1"/>
  <c r="G54" i="4" s="1"/>
  <c r="C50" i="4"/>
  <c r="E50" i="4" s="1"/>
  <c r="F50" i="4" s="1"/>
  <c r="G50" i="4" s="1"/>
  <c r="C46" i="4"/>
  <c r="E46" i="4" s="1"/>
  <c r="F46" i="4" s="1"/>
  <c r="G46" i="4" s="1"/>
  <c r="C42" i="4"/>
  <c r="E42" i="4" s="1"/>
  <c r="F42" i="4" s="1"/>
  <c r="G42" i="4" s="1"/>
  <c r="C38" i="4"/>
  <c r="E38" i="4" s="1"/>
  <c r="F38" i="4" s="1"/>
  <c r="G38" i="4" s="1"/>
  <c r="C34" i="4"/>
  <c r="E34" i="4" s="1"/>
  <c r="C30" i="4"/>
  <c r="E30" i="4" s="1"/>
  <c r="F30" i="4" s="1"/>
  <c r="G30" i="4" s="1"/>
  <c r="C26" i="4"/>
  <c r="C22" i="4"/>
  <c r="E22" i="4" s="1"/>
  <c r="F22" i="4" s="1"/>
  <c r="G22" i="4" s="1"/>
  <c r="C18" i="4"/>
  <c r="E18" i="4" s="1"/>
  <c r="F18" i="4" s="1"/>
  <c r="G18" i="4" s="1"/>
  <c r="F26" i="4" l="1"/>
  <c r="G26" i="4" s="1"/>
  <c r="E26" i="4"/>
  <c r="G16" i="4"/>
  <c r="F16" i="4"/>
  <c r="G34" i="4"/>
  <c r="F34" i="4"/>
  <c r="G29" i="4"/>
  <c r="F29" i="4"/>
  <c r="G17" i="4"/>
  <c r="F17" i="4"/>
</calcChain>
</file>

<file path=xl/sharedStrings.xml><?xml version="1.0" encoding="utf-8"?>
<sst xmlns="http://schemas.openxmlformats.org/spreadsheetml/2006/main" count="24" uniqueCount="20">
  <si>
    <t>g/cm³</t>
  </si>
  <si>
    <t>Annahme, Luft keine Masse</t>
  </si>
  <si>
    <t>rho</t>
  </si>
  <si>
    <r>
      <rPr>
        <sz val="11"/>
        <color theme="1"/>
        <rFont val="Symbol"/>
        <family val="1"/>
        <charset val="2"/>
      </rPr>
      <t>r</t>
    </r>
    <r>
      <rPr>
        <sz val="11"/>
        <color theme="1"/>
        <rFont val="Calibri"/>
        <family val="2"/>
        <scheme val="minor"/>
      </rPr>
      <t xml:space="preserve"> (Sand)</t>
    </r>
  </si>
  <si>
    <r>
      <rPr>
        <sz val="11"/>
        <color theme="1"/>
        <rFont val="Symbol"/>
        <family val="1"/>
        <charset val="2"/>
      </rPr>
      <t>f</t>
    </r>
    <r>
      <rPr>
        <sz val="11"/>
        <color theme="1"/>
        <rFont val="Calibri"/>
        <family val="2"/>
        <scheme val="minor"/>
      </rPr>
      <t xml:space="preserve"> (Luft)</t>
    </r>
  </si>
  <si>
    <r>
      <rPr>
        <sz val="11"/>
        <color theme="1"/>
        <rFont val="Symbol"/>
        <family val="1"/>
        <charset val="2"/>
      </rPr>
      <t>f</t>
    </r>
    <r>
      <rPr>
        <sz val="11"/>
        <color theme="1"/>
        <rFont val="Calibri"/>
        <family val="2"/>
        <scheme val="minor"/>
      </rPr>
      <t xml:space="preserve"> (Partikel)</t>
    </r>
  </si>
  <si>
    <r>
      <rPr>
        <sz val="11"/>
        <color theme="1"/>
        <rFont val="Symbol"/>
        <family val="1"/>
        <charset val="2"/>
      </rPr>
      <t>r</t>
    </r>
    <r>
      <rPr>
        <sz val="11"/>
        <color theme="1"/>
        <rFont val="Calibri"/>
        <family val="2"/>
        <scheme val="minor"/>
      </rPr>
      <t xml:space="preserve"> (Slurry) (</t>
    </r>
    <r>
      <rPr>
        <sz val="11"/>
        <color theme="1"/>
        <rFont val="Symbol"/>
        <family val="1"/>
        <charset val="2"/>
      </rPr>
      <t>r</t>
    </r>
    <r>
      <rPr>
        <vertAlign val="subscript"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>)</t>
    </r>
  </si>
  <si>
    <t>Einfaches Model</t>
  </si>
  <si>
    <t xml:space="preserve"> (partielle Sättigung der Poren bei konstanter Porosität; bei hoher Sättigung: Slurry)</t>
  </si>
  <si>
    <t>Ergebnisse</t>
  </si>
  <si>
    <r>
      <rPr>
        <sz val="11"/>
        <color theme="1"/>
        <rFont val="Symbol"/>
        <family val="1"/>
        <charset val="2"/>
      </rPr>
      <t>r</t>
    </r>
    <r>
      <rPr>
        <sz val="11"/>
        <color theme="1"/>
        <rFont val="Calibri"/>
        <family val="2"/>
        <scheme val="minor"/>
      </rPr>
      <t xml:space="preserve"> (Luft)</t>
    </r>
  </si>
  <si>
    <r>
      <rPr>
        <sz val="11"/>
        <color theme="1"/>
        <rFont val="Symbol"/>
        <family val="1"/>
        <charset val="2"/>
      </rPr>
      <t>r</t>
    </r>
    <r>
      <rPr>
        <sz val="11"/>
        <color theme="1"/>
        <rFont val="Calibri"/>
        <family val="2"/>
        <scheme val="minor"/>
      </rPr>
      <t xml:space="preserve"> (Wasser)</t>
    </r>
  </si>
  <si>
    <t>Regime "partielle Sättigung"</t>
  </si>
  <si>
    <t>"Slurry" Regime</t>
  </si>
  <si>
    <r>
      <rPr>
        <sz val="11"/>
        <color theme="1"/>
        <rFont val="Symbol"/>
        <family val="1"/>
        <charset val="2"/>
      </rPr>
      <t>r</t>
    </r>
    <r>
      <rPr>
        <sz val="11"/>
        <color theme="1"/>
        <rFont val="Calibri"/>
        <family val="2"/>
        <scheme val="minor"/>
      </rPr>
      <t xml:space="preserve"> (Schütt)</t>
    </r>
  </si>
  <si>
    <r>
      <t>Wasseranteil x</t>
    </r>
    <r>
      <rPr>
        <b/>
        <i/>
        <vertAlign val="subscript"/>
        <sz val="11"/>
        <color theme="1"/>
        <rFont val="Calibri"/>
        <family val="2"/>
        <scheme val="minor"/>
      </rPr>
      <t>w</t>
    </r>
  </si>
  <si>
    <r>
      <rPr>
        <b/>
        <i/>
        <sz val="11"/>
        <color theme="1"/>
        <rFont val="Symbol"/>
        <family val="1"/>
        <charset val="2"/>
      </rPr>
      <t>f</t>
    </r>
    <r>
      <rPr>
        <b/>
        <i/>
        <vertAlign val="subscript"/>
        <sz val="11"/>
        <color theme="1"/>
        <rFont val="Calibri"/>
        <family val="2"/>
        <scheme val="minor"/>
      </rPr>
      <t>w</t>
    </r>
    <r>
      <rPr>
        <b/>
        <i/>
        <sz val="11"/>
        <color theme="1"/>
        <rFont val="Calibri"/>
        <family val="2"/>
        <scheme val="minor"/>
      </rPr>
      <t xml:space="preserve"> (Slurry)</t>
    </r>
  </si>
  <si>
    <r>
      <rPr>
        <b/>
        <i/>
        <sz val="11"/>
        <color theme="1"/>
        <rFont val="Symbol"/>
        <family val="1"/>
        <charset val="2"/>
      </rPr>
      <t>f</t>
    </r>
    <r>
      <rPr>
        <b/>
        <i/>
        <vertAlign val="subscript"/>
        <sz val="11"/>
        <color theme="1"/>
        <rFont val="Calibri"/>
        <family val="2"/>
        <scheme val="minor"/>
      </rPr>
      <t>w</t>
    </r>
    <r>
      <rPr>
        <b/>
        <i/>
        <sz val="11"/>
        <color theme="1"/>
        <rFont val="Calibri"/>
        <family val="2"/>
        <scheme val="minor"/>
      </rPr>
      <t xml:space="preserve"> (part. Sätt.)</t>
    </r>
  </si>
  <si>
    <r>
      <rPr>
        <b/>
        <i/>
        <sz val="11"/>
        <color theme="1"/>
        <rFont val="Symbol"/>
        <family val="1"/>
        <charset val="2"/>
      </rPr>
      <t>f</t>
    </r>
    <r>
      <rPr>
        <b/>
        <i/>
        <vertAlign val="subscript"/>
        <sz val="11"/>
        <color theme="1"/>
        <rFont val="Calibri"/>
        <family val="2"/>
        <scheme val="minor"/>
      </rPr>
      <t>w</t>
    </r>
    <r>
      <rPr>
        <b/>
        <i/>
        <sz val="11"/>
        <color theme="1"/>
        <rFont val="Calibri"/>
        <family val="2"/>
        <scheme val="minor"/>
      </rPr>
      <t xml:space="preserve"> </t>
    </r>
  </si>
  <si>
    <r>
      <rPr>
        <b/>
        <i/>
        <sz val="11"/>
        <color theme="1"/>
        <rFont val="Symbol"/>
        <family val="1"/>
        <charset val="2"/>
      </rPr>
      <t>f</t>
    </r>
    <r>
      <rPr>
        <b/>
        <i/>
        <vertAlign val="subscript"/>
        <sz val="11"/>
        <color theme="1"/>
        <rFont val="Calibri"/>
        <family val="2"/>
        <scheme val="minor"/>
      </rPr>
      <t>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</si>
</sst>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vertAlign val="subscript"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vertAlign val="subscript"/>
      <sz val="11"/>
      <color theme="1"/>
      <name val="Calibri"/>
      <family val="2"/>
      <scheme val="minor"/>
    </font>
    <font>
      <b/>
      <i/>
      <sz val="11"/>
      <color theme="1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0" fontId="3" fillId="0" borderId="0" xfId="0" applyFont="1"/>
    <xf numFmtId="164" fontId="0" fillId="3" borderId="0" xfId="0" applyNumberFormat="1" applyFill="1"/>
    <xf numFmtId="0" fontId="0" fillId="3" borderId="0" xfId="0" applyFill="1"/>
    <xf numFmtId="164" fontId="1" fillId="2" borderId="0" xfId="0" applyNumberFormat="1" applyFont="1" applyFill="1"/>
    <xf numFmtId="164" fontId="0" fillId="0" borderId="0" xfId="0" applyNumberFormat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6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AT" sz="2400">
                <a:solidFill>
                  <a:schemeClr val="tx1"/>
                </a:solidFill>
              </a:rPr>
              <a:t>Schüttdichte von feuchtem Sand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44450" cap="rnd">
              <a:solidFill>
                <a:schemeClr val="accent4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Schuettdichte_Modellrechnung!#REF!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Schuettdichte_Modellrechnung!#REF!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222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Schuettdichte_Modellrechnung!#REF!</c:f>
            </c:numRef>
          </c:xVal>
          <c:yVal>
            <c:numRef>
              <c:f>Schuettdichte_Modellrechnung!$J$11:$J$24</c:f>
              <c:numCache>
                <c:formatCode>General</c:formatCode>
                <c:ptCount val="14"/>
              </c:numCache>
            </c:numRef>
          </c:yVal>
          <c:smooth val="0"/>
        </c:ser>
        <c:ser>
          <c:idx val="0"/>
          <c:order val="1"/>
          <c:spPr>
            <a:ln w="381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Schuettdichte_Modellrechnung!$B$16:$B$66</c:f>
              <c:numCache>
                <c:formatCode>0.000</c:formatCode>
                <c:ptCount val="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</c:numCache>
            </c:numRef>
          </c:xVal>
          <c:yVal>
            <c:numRef>
              <c:f>Schuettdichte_Modellrechnung!$G$16:$G$66</c:f>
              <c:numCache>
                <c:formatCode>0.000</c:formatCode>
                <c:ptCount val="51"/>
                <c:pt idx="0">
                  <c:v>1.298</c:v>
                </c:pt>
                <c:pt idx="1">
                  <c:v>1.3244897959183675</c:v>
                </c:pt>
                <c:pt idx="2">
                  <c:v>1.3520833333333333</c:v>
                </c:pt>
                <c:pt idx="3">
                  <c:v>1.3808510638297873</c:v>
                </c:pt>
                <c:pt idx="4">
                  <c:v>1.4108695652173913</c:v>
                </c:pt>
                <c:pt idx="5">
                  <c:v>1.4422222222222223</c:v>
                </c:pt>
                <c:pt idx="6">
                  <c:v>1.4750000000000001</c:v>
                </c:pt>
                <c:pt idx="7">
                  <c:v>1.5093023255813955</c:v>
                </c:pt>
                <c:pt idx="8">
                  <c:v>1.5452380952380953</c:v>
                </c:pt>
                <c:pt idx="9">
                  <c:v>1.5829268292682928</c:v>
                </c:pt>
                <c:pt idx="10">
                  <c:v>1.6225000000000001</c:v>
                </c:pt>
                <c:pt idx="11">
                  <c:v>1.6641025641025642</c:v>
                </c:pt>
                <c:pt idx="12">
                  <c:v>1.7078947368421054</c:v>
                </c:pt>
                <c:pt idx="13">
                  <c:v>1.7540540540540541</c:v>
                </c:pt>
                <c:pt idx="14">
                  <c:v>1.802777777777778</c:v>
                </c:pt>
                <c:pt idx="15">
                  <c:v>1.7650329493553591</c:v>
                </c:pt>
                <c:pt idx="16">
                  <c:v>1.7271062965669985</c:v>
                </c:pt>
                <c:pt idx="17">
                  <c:v>1.6907752768588451</c:v>
                </c:pt>
                <c:pt idx="18">
                  <c:v>1.6559412686756858</c:v>
                </c:pt>
                <c:pt idx="19">
                  <c:v>1.6225136137575702</c:v>
                </c:pt>
                <c:pt idx="20">
                  <c:v>1.5904088292885541</c:v>
                </c:pt>
                <c:pt idx="21">
                  <c:v>1.5595499117661482</c:v>
                </c:pt>
                <c:pt idx="22">
                  <c:v>1.5298657203709083</c:v>
                </c:pt>
                <c:pt idx="23">
                  <c:v>1.5012904294416676</c:v>
                </c:pt>
                <c:pt idx="24">
                  <c:v>1.4737630411866638</c:v>
                </c:pt>
                <c:pt idx="25">
                  <c:v>1.4472269510384326</c:v>
                </c:pt>
                <c:pt idx="26">
                  <c:v>1.4216295591346357</c:v>
                </c:pt>
                <c:pt idx="27">
                  <c:v>1.3969219223131968</c:v>
                </c:pt>
                <c:pt idx="28">
                  <c:v>1.3730584417770375</c:v>
                </c:pt>
                <c:pt idx="29">
                  <c:v>1.3499965822346718</c:v>
                </c:pt>
                <c:pt idx="30">
                  <c:v>1.3276966188771104</c:v>
                </c:pt>
                <c:pt idx="31">
                  <c:v>1.3061214090246804</c:v>
                </c:pt>
                <c:pt idx="32">
                  <c:v>1.2852361856824035</c:v>
                </c:pt>
                <c:pt idx="33">
                  <c:v>1.2650083705902697</c:v>
                </c:pt>
                <c:pt idx="34">
                  <c:v>1.2454074046539292</c:v>
                </c:pt>
                <c:pt idx="35">
                  <c:v>1.2264045938994219</c:v>
                </c:pt>
                <c:pt idx="36">
                  <c:v>1.2079729693187862</c:v>
                </c:pt>
                <c:pt idx="37">
                  <c:v>1.1900871591668092</c:v>
                </c:pt>
                <c:pt idx="38">
                  <c:v>1.1727232724372518</c:v>
                </c:pt>
                <c:pt idx="39">
                  <c:v>1.1558587923931773</c:v>
                </c:pt>
                <c:pt idx="40">
                  <c:v>1.1394724791536346</c:v>
                </c:pt>
                <c:pt idx="41">
                  <c:v>1.1235442804505384</c:v>
                </c:pt>
                <c:pt idx="42">
                  <c:v>1.1080552497673122</c:v>
                </c:pt>
                <c:pt idx="43">
                  <c:v>1.0929874711566303</c:v>
                </c:pt>
                <c:pt idx="44">
                  <c:v>1.0783239901100152</c:v>
                </c:pt>
                <c:pt idx="45">
                  <c:v>1.0640487499184761</c:v>
                </c:pt>
                <c:pt idx="46">
                  <c:v>1.0501465330219832</c:v>
                </c:pt>
                <c:pt idx="47">
                  <c:v>1.0366029068974034</c:v>
                </c:pt>
                <c:pt idx="48">
                  <c:v>1.0234041740803812</c:v>
                </c:pt>
                <c:pt idx="49">
                  <c:v>1.0105373259573525</c:v>
                </c:pt>
                <c:pt idx="50">
                  <c:v>0.99799000000000004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103296"/>
        <c:axId val="168103872"/>
      </c:scatterChart>
      <c:valAx>
        <c:axId val="168103296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2000">
                    <a:solidFill>
                      <a:schemeClr val="tx1"/>
                    </a:solidFill>
                  </a:rPr>
                  <a:t>Wasseranteil </a:t>
                </a:r>
                <a:r>
                  <a:rPr lang="de-AT" sz="2000" i="1">
                    <a:solidFill>
                      <a:schemeClr val="tx1"/>
                    </a:solidFill>
                  </a:rPr>
                  <a:t>x</a:t>
                </a:r>
                <a:r>
                  <a:rPr lang="de-AT" sz="2000" i="1" baseline="-25000">
                    <a:solidFill>
                      <a:schemeClr val="tx1"/>
                    </a:solidFill>
                  </a:rPr>
                  <a:t>w</a:t>
                </a:r>
              </a:p>
            </c:rich>
          </c:tx>
          <c:layout>
            <c:manualLayout>
              <c:xMode val="edge"/>
              <c:yMode val="edge"/>
              <c:x val="0.43581021429672595"/>
              <c:y val="0.9045906199245664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103872"/>
        <c:crosses val="autoZero"/>
        <c:crossBetween val="midCat"/>
      </c:valAx>
      <c:valAx>
        <c:axId val="168103872"/>
        <c:scaling>
          <c:orientation val="minMax"/>
          <c:max val="2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2000">
                    <a:solidFill>
                      <a:schemeClr val="tx1"/>
                    </a:solidFill>
                  </a:rPr>
                  <a:t>Dichte [g/cm³]</a:t>
                </a:r>
              </a:p>
            </c:rich>
          </c:tx>
          <c:layout>
            <c:manualLayout>
              <c:xMode val="edge"/>
              <c:yMode val="edge"/>
              <c:x val="0"/>
              <c:y val="0.2381110079911940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103296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w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655543</xdr:colOff>
      <xdr:row>52</xdr:row>
      <xdr:rowOff>0</xdr:rowOff>
    </xdr:from>
    <xdr:to>
      <xdr:col>12</xdr:col>
      <xdr:colOff>269829</xdr:colOff>
      <xdr:row>67</xdr:row>
      <xdr:rowOff>8893</xdr:rowOff>
    </xdr:to>
    <xdr:sp macro="" textlink="">
      <xdr:nvSpPr>
        <xdr:cNvPr id="5" name="Rechteck 4"/>
        <xdr:cNvSpPr/>
      </xdr:nvSpPr>
      <xdr:spPr>
        <a:xfrm>
          <a:off x="9026337" y="9995647"/>
          <a:ext cx="2886404" cy="2877599"/>
        </a:xfrm>
        <a:prstGeom prst="rect">
          <a:avLst/>
        </a:prstGeom>
        <a:solidFill>
          <a:schemeClr val="bg1"/>
        </a:solidFill>
        <a:ln w="381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8</xdr:col>
      <xdr:colOff>638735</xdr:colOff>
      <xdr:row>58</xdr:row>
      <xdr:rowOff>123265</xdr:rowOff>
    </xdr:from>
    <xdr:to>
      <xdr:col>12</xdr:col>
      <xdr:colOff>257735</xdr:colOff>
      <xdr:row>67</xdr:row>
      <xdr:rowOff>11206</xdr:rowOff>
    </xdr:to>
    <xdr:sp macro="" textlink="">
      <xdr:nvSpPr>
        <xdr:cNvPr id="7" name="Rechteck 6"/>
        <xdr:cNvSpPr/>
      </xdr:nvSpPr>
      <xdr:spPr>
        <a:xfrm>
          <a:off x="9009529" y="11261912"/>
          <a:ext cx="2891118" cy="1613647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168090</xdr:colOff>
      <xdr:row>6</xdr:row>
      <xdr:rowOff>105695</xdr:rowOff>
    </xdr:from>
    <xdr:to>
      <xdr:col>19</xdr:col>
      <xdr:colOff>0</xdr:colOff>
      <xdr:row>29</xdr:row>
      <xdr:rowOff>174492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85725</xdr:colOff>
          <xdr:row>36</xdr:row>
          <xdr:rowOff>114300</xdr:rowOff>
        </xdr:from>
        <xdr:to>
          <xdr:col>11</xdr:col>
          <xdr:colOff>276225</xdr:colOff>
          <xdr:row>41</xdr:row>
          <xdr:rowOff>57150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85725</xdr:colOff>
          <xdr:row>45</xdr:row>
          <xdr:rowOff>133350</xdr:rowOff>
        </xdr:from>
        <xdr:to>
          <xdr:col>11</xdr:col>
          <xdr:colOff>276225</xdr:colOff>
          <xdr:row>50</xdr:row>
          <xdr:rowOff>76200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36</xdr:row>
          <xdr:rowOff>114300</xdr:rowOff>
        </xdr:from>
        <xdr:to>
          <xdr:col>17</xdr:col>
          <xdr:colOff>228600</xdr:colOff>
          <xdr:row>41</xdr:row>
          <xdr:rowOff>57150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45</xdr:row>
          <xdr:rowOff>123825</xdr:rowOff>
        </xdr:from>
        <xdr:to>
          <xdr:col>17</xdr:col>
          <xdr:colOff>771525</xdr:colOff>
          <xdr:row>50</xdr:row>
          <xdr:rowOff>66675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114300</xdr:colOff>
          <xdr:row>42</xdr:row>
          <xdr:rowOff>66675</xdr:rowOff>
        </xdr:from>
        <xdr:to>
          <xdr:col>10</xdr:col>
          <xdr:colOff>638175</xdr:colOff>
          <xdr:row>44</xdr:row>
          <xdr:rowOff>142875</xdr:rowOff>
        </xdr:to>
        <xdr:sp macro="" textlink="">
          <xdr:nvSpPr>
            <xdr:cNvPr id="4101" name="Object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42</xdr:row>
          <xdr:rowOff>66675</xdr:rowOff>
        </xdr:from>
        <xdr:to>
          <xdr:col>15</xdr:col>
          <xdr:colOff>438150</xdr:colOff>
          <xdr:row>44</xdr:row>
          <xdr:rowOff>142875</xdr:rowOff>
        </xdr:to>
        <xdr:sp macro="" textlink="">
          <xdr:nvSpPr>
            <xdr:cNvPr id="4102" name="Object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8</xdr:col>
      <xdr:colOff>693964</xdr:colOff>
      <xdr:row>63</xdr:row>
      <xdr:rowOff>149679</xdr:rowOff>
    </xdr:from>
    <xdr:to>
      <xdr:col>9</xdr:col>
      <xdr:colOff>503464</xdr:colOff>
      <xdr:row>66</xdr:row>
      <xdr:rowOff>108857</xdr:rowOff>
    </xdr:to>
    <xdr:sp macro="" textlink="">
      <xdr:nvSpPr>
        <xdr:cNvPr id="6" name="Ellipse 5"/>
        <xdr:cNvSpPr/>
      </xdr:nvSpPr>
      <xdr:spPr>
        <a:xfrm>
          <a:off x="9048750" y="12260036"/>
          <a:ext cx="571500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585107</xdr:colOff>
      <xdr:row>64</xdr:row>
      <xdr:rowOff>27214</xdr:rowOff>
    </xdr:from>
    <xdr:to>
      <xdr:col>10</xdr:col>
      <xdr:colOff>394607</xdr:colOff>
      <xdr:row>66</xdr:row>
      <xdr:rowOff>176892</xdr:rowOff>
    </xdr:to>
    <xdr:sp macro="" textlink="">
      <xdr:nvSpPr>
        <xdr:cNvPr id="13" name="Ellipse 12"/>
        <xdr:cNvSpPr/>
      </xdr:nvSpPr>
      <xdr:spPr>
        <a:xfrm>
          <a:off x="9701893" y="12328071"/>
          <a:ext cx="571500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8</xdr:col>
      <xdr:colOff>707572</xdr:colOff>
      <xdr:row>60</xdr:row>
      <xdr:rowOff>108857</xdr:rowOff>
    </xdr:from>
    <xdr:to>
      <xdr:col>9</xdr:col>
      <xdr:colOff>517072</xdr:colOff>
      <xdr:row>63</xdr:row>
      <xdr:rowOff>81642</xdr:rowOff>
    </xdr:to>
    <xdr:sp macro="" textlink="">
      <xdr:nvSpPr>
        <xdr:cNvPr id="14" name="Ellipse 13"/>
        <xdr:cNvSpPr/>
      </xdr:nvSpPr>
      <xdr:spPr>
        <a:xfrm>
          <a:off x="9062358" y="11647714"/>
          <a:ext cx="571500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598715</xdr:colOff>
      <xdr:row>60</xdr:row>
      <xdr:rowOff>108856</xdr:rowOff>
    </xdr:from>
    <xdr:to>
      <xdr:col>10</xdr:col>
      <xdr:colOff>408215</xdr:colOff>
      <xdr:row>63</xdr:row>
      <xdr:rowOff>81641</xdr:rowOff>
    </xdr:to>
    <xdr:sp macro="" textlink="">
      <xdr:nvSpPr>
        <xdr:cNvPr id="15" name="Ellipse 14"/>
        <xdr:cNvSpPr/>
      </xdr:nvSpPr>
      <xdr:spPr>
        <a:xfrm>
          <a:off x="9715501" y="11647713"/>
          <a:ext cx="571500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10</xdr:col>
      <xdr:colOff>353786</xdr:colOff>
      <xdr:row>62</xdr:row>
      <xdr:rowOff>54427</xdr:rowOff>
    </xdr:from>
    <xdr:to>
      <xdr:col>11</xdr:col>
      <xdr:colOff>163286</xdr:colOff>
      <xdr:row>65</xdr:row>
      <xdr:rowOff>27212</xdr:rowOff>
    </xdr:to>
    <xdr:sp macro="" textlink="">
      <xdr:nvSpPr>
        <xdr:cNvPr id="16" name="Ellipse 15"/>
        <xdr:cNvSpPr/>
      </xdr:nvSpPr>
      <xdr:spPr>
        <a:xfrm>
          <a:off x="10232572" y="11974284"/>
          <a:ext cx="571500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11</xdr:col>
      <xdr:colOff>149679</xdr:colOff>
      <xdr:row>64</xdr:row>
      <xdr:rowOff>13605</xdr:rowOff>
    </xdr:from>
    <xdr:to>
      <xdr:col>11</xdr:col>
      <xdr:colOff>721179</xdr:colOff>
      <xdr:row>66</xdr:row>
      <xdr:rowOff>163283</xdr:rowOff>
    </xdr:to>
    <xdr:sp macro="" textlink="">
      <xdr:nvSpPr>
        <xdr:cNvPr id="17" name="Ellipse 16"/>
        <xdr:cNvSpPr/>
      </xdr:nvSpPr>
      <xdr:spPr>
        <a:xfrm>
          <a:off x="10790465" y="12314462"/>
          <a:ext cx="571500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11</xdr:col>
      <xdr:colOff>163287</xdr:colOff>
      <xdr:row>61</xdr:row>
      <xdr:rowOff>27212</xdr:rowOff>
    </xdr:from>
    <xdr:to>
      <xdr:col>11</xdr:col>
      <xdr:colOff>734787</xdr:colOff>
      <xdr:row>63</xdr:row>
      <xdr:rowOff>190497</xdr:rowOff>
    </xdr:to>
    <xdr:sp macro="" textlink="">
      <xdr:nvSpPr>
        <xdr:cNvPr id="18" name="Ellipse 17"/>
        <xdr:cNvSpPr/>
      </xdr:nvSpPr>
      <xdr:spPr>
        <a:xfrm>
          <a:off x="10804073" y="11756569"/>
          <a:ext cx="571500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11</xdr:col>
      <xdr:colOff>666752</xdr:colOff>
      <xdr:row>62</xdr:row>
      <xdr:rowOff>136070</xdr:rowOff>
    </xdr:from>
    <xdr:to>
      <xdr:col>12</xdr:col>
      <xdr:colOff>258538</xdr:colOff>
      <xdr:row>65</xdr:row>
      <xdr:rowOff>108855</xdr:rowOff>
    </xdr:to>
    <xdr:sp macro="" textlink="">
      <xdr:nvSpPr>
        <xdr:cNvPr id="19" name="Ellipse 18"/>
        <xdr:cNvSpPr/>
      </xdr:nvSpPr>
      <xdr:spPr>
        <a:xfrm>
          <a:off x="11307538" y="12055927"/>
          <a:ext cx="571500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10</xdr:col>
      <xdr:colOff>462644</xdr:colOff>
      <xdr:row>59</xdr:row>
      <xdr:rowOff>81641</xdr:rowOff>
    </xdr:from>
    <xdr:to>
      <xdr:col>11</xdr:col>
      <xdr:colOff>272144</xdr:colOff>
      <xdr:row>62</xdr:row>
      <xdr:rowOff>54426</xdr:rowOff>
    </xdr:to>
    <xdr:sp macro="" textlink="">
      <xdr:nvSpPr>
        <xdr:cNvPr id="20" name="Ellipse 19"/>
        <xdr:cNvSpPr/>
      </xdr:nvSpPr>
      <xdr:spPr>
        <a:xfrm>
          <a:off x="10341430" y="11429998"/>
          <a:ext cx="571500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11</xdr:col>
      <xdr:colOff>653144</xdr:colOff>
      <xdr:row>59</xdr:row>
      <xdr:rowOff>122463</xdr:rowOff>
    </xdr:from>
    <xdr:to>
      <xdr:col>12</xdr:col>
      <xdr:colOff>244930</xdr:colOff>
      <xdr:row>62</xdr:row>
      <xdr:rowOff>95248</xdr:rowOff>
    </xdr:to>
    <xdr:sp macro="" textlink="">
      <xdr:nvSpPr>
        <xdr:cNvPr id="21" name="Ellipse 20"/>
        <xdr:cNvSpPr/>
      </xdr:nvSpPr>
      <xdr:spPr>
        <a:xfrm>
          <a:off x="11293930" y="11470820"/>
          <a:ext cx="571500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11</xdr:col>
      <xdr:colOff>182497</xdr:colOff>
      <xdr:row>57</xdr:row>
      <xdr:rowOff>167286</xdr:rowOff>
    </xdr:from>
    <xdr:to>
      <xdr:col>11</xdr:col>
      <xdr:colOff>760401</xdr:colOff>
      <xdr:row>60</xdr:row>
      <xdr:rowOff>140071</xdr:rowOff>
    </xdr:to>
    <xdr:sp macro="" textlink="">
      <xdr:nvSpPr>
        <xdr:cNvPr id="22" name="Ellipse 21"/>
        <xdr:cNvSpPr/>
      </xdr:nvSpPr>
      <xdr:spPr>
        <a:xfrm>
          <a:off x="10839291" y="11115433"/>
          <a:ext cx="577904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742791</xdr:colOff>
      <xdr:row>57</xdr:row>
      <xdr:rowOff>144875</xdr:rowOff>
    </xdr:from>
    <xdr:to>
      <xdr:col>10</xdr:col>
      <xdr:colOff>558695</xdr:colOff>
      <xdr:row>60</xdr:row>
      <xdr:rowOff>117660</xdr:rowOff>
    </xdr:to>
    <xdr:sp macro="" textlink="">
      <xdr:nvSpPr>
        <xdr:cNvPr id="23" name="Ellipse 22"/>
        <xdr:cNvSpPr/>
      </xdr:nvSpPr>
      <xdr:spPr>
        <a:xfrm>
          <a:off x="9875585" y="11093022"/>
          <a:ext cx="577904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148879</xdr:colOff>
      <xdr:row>57</xdr:row>
      <xdr:rowOff>178492</xdr:rowOff>
    </xdr:from>
    <xdr:to>
      <xdr:col>9</xdr:col>
      <xdr:colOff>726783</xdr:colOff>
      <xdr:row>60</xdr:row>
      <xdr:rowOff>151277</xdr:rowOff>
    </xdr:to>
    <xdr:sp macro="" textlink="">
      <xdr:nvSpPr>
        <xdr:cNvPr id="24" name="Ellipse 23"/>
        <xdr:cNvSpPr/>
      </xdr:nvSpPr>
      <xdr:spPr>
        <a:xfrm>
          <a:off x="9281673" y="11126639"/>
          <a:ext cx="577904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8</xdr:col>
      <xdr:colOff>686761</xdr:colOff>
      <xdr:row>55</xdr:row>
      <xdr:rowOff>44022</xdr:rowOff>
    </xdr:from>
    <xdr:to>
      <xdr:col>9</xdr:col>
      <xdr:colOff>502665</xdr:colOff>
      <xdr:row>58</xdr:row>
      <xdr:rowOff>16807</xdr:rowOff>
    </xdr:to>
    <xdr:sp macro="" textlink="">
      <xdr:nvSpPr>
        <xdr:cNvPr id="25" name="Ellipse 24"/>
        <xdr:cNvSpPr/>
      </xdr:nvSpPr>
      <xdr:spPr>
        <a:xfrm>
          <a:off x="9057555" y="10611169"/>
          <a:ext cx="577904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485055</xdr:colOff>
      <xdr:row>55</xdr:row>
      <xdr:rowOff>32816</xdr:rowOff>
    </xdr:from>
    <xdr:to>
      <xdr:col>10</xdr:col>
      <xdr:colOff>300959</xdr:colOff>
      <xdr:row>58</xdr:row>
      <xdr:rowOff>5601</xdr:rowOff>
    </xdr:to>
    <xdr:sp macro="" textlink="">
      <xdr:nvSpPr>
        <xdr:cNvPr id="26" name="Ellipse 25"/>
        <xdr:cNvSpPr/>
      </xdr:nvSpPr>
      <xdr:spPr>
        <a:xfrm>
          <a:off x="9617849" y="10599963"/>
          <a:ext cx="577904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10</xdr:col>
      <xdr:colOff>462643</xdr:colOff>
      <xdr:row>56</xdr:row>
      <xdr:rowOff>21610</xdr:rowOff>
    </xdr:from>
    <xdr:to>
      <xdr:col>11</xdr:col>
      <xdr:colOff>278547</xdr:colOff>
      <xdr:row>58</xdr:row>
      <xdr:rowOff>184895</xdr:rowOff>
    </xdr:to>
    <xdr:sp macro="" textlink="">
      <xdr:nvSpPr>
        <xdr:cNvPr id="27" name="Ellipse 26"/>
        <xdr:cNvSpPr/>
      </xdr:nvSpPr>
      <xdr:spPr>
        <a:xfrm>
          <a:off x="10357437" y="10779257"/>
          <a:ext cx="577904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10</xdr:col>
      <xdr:colOff>249731</xdr:colOff>
      <xdr:row>53</xdr:row>
      <xdr:rowOff>122463</xdr:rowOff>
    </xdr:from>
    <xdr:to>
      <xdr:col>11</xdr:col>
      <xdr:colOff>65635</xdr:colOff>
      <xdr:row>56</xdr:row>
      <xdr:rowOff>95248</xdr:rowOff>
    </xdr:to>
    <xdr:sp macro="" textlink="">
      <xdr:nvSpPr>
        <xdr:cNvPr id="28" name="Ellipse 27"/>
        <xdr:cNvSpPr/>
      </xdr:nvSpPr>
      <xdr:spPr>
        <a:xfrm>
          <a:off x="10144525" y="10308610"/>
          <a:ext cx="577904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204907</xdr:colOff>
      <xdr:row>52</xdr:row>
      <xdr:rowOff>111257</xdr:rowOff>
    </xdr:from>
    <xdr:to>
      <xdr:col>10</xdr:col>
      <xdr:colOff>20811</xdr:colOff>
      <xdr:row>55</xdr:row>
      <xdr:rowOff>84042</xdr:rowOff>
    </xdr:to>
    <xdr:sp macro="" textlink="">
      <xdr:nvSpPr>
        <xdr:cNvPr id="29" name="Ellipse 28"/>
        <xdr:cNvSpPr/>
      </xdr:nvSpPr>
      <xdr:spPr>
        <a:xfrm>
          <a:off x="9337701" y="10106904"/>
          <a:ext cx="577904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11</xdr:col>
      <xdr:colOff>81642</xdr:colOff>
      <xdr:row>53</xdr:row>
      <xdr:rowOff>156080</xdr:rowOff>
    </xdr:from>
    <xdr:to>
      <xdr:col>11</xdr:col>
      <xdr:colOff>659546</xdr:colOff>
      <xdr:row>56</xdr:row>
      <xdr:rowOff>128865</xdr:rowOff>
    </xdr:to>
    <xdr:sp macro="" textlink="">
      <xdr:nvSpPr>
        <xdr:cNvPr id="30" name="Ellipse 29"/>
        <xdr:cNvSpPr/>
      </xdr:nvSpPr>
      <xdr:spPr>
        <a:xfrm>
          <a:off x="10738436" y="10342227"/>
          <a:ext cx="577904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11</xdr:col>
      <xdr:colOff>675553</xdr:colOff>
      <xdr:row>56</xdr:row>
      <xdr:rowOff>44021</xdr:rowOff>
    </xdr:from>
    <xdr:to>
      <xdr:col>12</xdr:col>
      <xdr:colOff>267339</xdr:colOff>
      <xdr:row>59</xdr:row>
      <xdr:rowOff>16806</xdr:rowOff>
    </xdr:to>
    <xdr:sp macro="" textlink="">
      <xdr:nvSpPr>
        <xdr:cNvPr id="31" name="Ellipse 30"/>
        <xdr:cNvSpPr/>
      </xdr:nvSpPr>
      <xdr:spPr>
        <a:xfrm>
          <a:off x="11332347" y="10801668"/>
          <a:ext cx="577904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11</xdr:col>
      <xdr:colOff>686759</xdr:colOff>
      <xdr:row>53</xdr:row>
      <xdr:rowOff>66433</xdr:rowOff>
    </xdr:from>
    <xdr:to>
      <xdr:col>12</xdr:col>
      <xdr:colOff>278545</xdr:colOff>
      <xdr:row>56</xdr:row>
      <xdr:rowOff>39218</xdr:rowOff>
    </xdr:to>
    <xdr:sp macro="" textlink="">
      <xdr:nvSpPr>
        <xdr:cNvPr id="32" name="Ellipse 31"/>
        <xdr:cNvSpPr/>
      </xdr:nvSpPr>
      <xdr:spPr>
        <a:xfrm>
          <a:off x="11343553" y="10252580"/>
          <a:ext cx="577904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13</xdr:col>
      <xdr:colOff>655542</xdr:colOff>
      <xdr:row>52</xdr:row>
      <xdr:rowOff>0</xdr:rowOff>
    </xdr:from>
    <xdr:to>
      <xdr:col>19</xdr:col>
      <xdr:colOff>448235</xdr:colOff>
      <xdr:row>67</xdr:row>
      <xdr:rowOff>8893</xdr:rowOff>
    </xdr:to>
    <xdr:sp macro="" textlink="">
      <xdr:nvSpPr>
        <xdr:cNvPr id="57" name="Rechteck 56"/>
        <xdr:cNvSpPr/>
      </xdr:nvSpPr>
      <xdr:spPr>
        <a:xfrm>
          <a:off x="13004424" y="10421471"/>
          <a:ext cx="4566399" cy="2877598"/>
        </a:xfrm>
        <a:prstGeom prst="rect">
          <a:avLst/>
        </a:prstGeom>
        <a:solidFill>
          <a:schemeClr val="bg1"/>
        </a:solidFill>
        <a:ln w="381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13</xdr:col>
      <xdr:colOff>638734</xdr:colOff>
      <xdr:row>52</xdr:row>
      <xdr:rowOff>22411</xdr:rowOff>
    </xdr:from>
    <xdr:to>
      <xdr:col>19</xdr:col>
      <xdr:colOff>448235</xdr:colOff>
      <xdr:row>67</xdr:row>
      <xdr:rowOff>11206</xdr:rowOff>
    </xdr:to>
    <xdr:sp macro="" textlink="">
      <xdr:nvSpPr>
        <xdr:cNvPr id="58" name="Rechteck 57"/>
        <xdr:cNvSpPr/>
      </xdr:nvSpPr>
      <xdr:spPr>
        <a:xfrm>
          <a:off x="12987616" y="10443882"/>
          <a:ext cx="4583207" cy="2857500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13</xdr:col>
      <xdr:colOff>693964</xdr:colOff>
      <xdr:row>63</xdr:row>
      <xdr:rowOff>149679</xdr:rowOff>
    </xdr:from>
    <xdr:to>
      <xdr:col>14</xdr:col>
      <xdr:colOff>503464</xdr:colOff>
      <xdr:row>66</xdr:row>
      <xdr:rowOff>108857</xdr:rowOff>
    </xdr:to>
    <xdr:sp macro="" textlink="">
      <xdr:nvSpPr>
        <xdr:cNvPr id="59" name="Ellipse 58"/>
        <xdr:cNvSpPr/>
      </xdr:nvSpPr>
      <xdr:spPr>
        <a:xfrm>
          <a:off x="9048750" y="12504965"/>
          <a:ext cx="571500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14</xdr:col>
      <xdr:colOff>585107</xdr:colOff>
      <xdr:row>63</xdr:row>
      <xdr:rowOff>161685</xdr:rowOff>
    </xdr:from>
    <xdr:to>
      <xdr:col>15</xdr:col>
      <xdr:colOff>394607</xdr:colOff>
      <xdr:row>66</xdr:row>
      <xdr:rowOff>120863</xdr:rowOff>
    </xdr:to>
    <xdr:sp macro="" textlink="">
      <xdr:nvSpPr>
        <xdr:cNvPr id="60" name="Ellipse 59"/>
        <xdr:cNvSpPr/>
      </xdr:nvSpPr>
      <xdr:spPr>
        <a:xfrm>
          <a:off x="13729607" y="12678656"/>
          <a:ext cx="605118" cy="541883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13</xdr:col>
      <xdr:colOff>729983</xdr:colOff>
      <xdr:row>59</xdr:row>
      <xdr:rowOff>131269</xdr:rowOff>
    </xdr:from>
    <xdr:to>
      <xdr:col>14</xdr:col>
      <xdr:colOff>539483</xdr:colOff>
      <xdr:row>62</xdr:row>
      <xdr:rowOff>104054</xdr:rowOff>
    </xdr:to>
    <xdr:sp macro="" textlink="">
      <xdr:nvSpPr>
        <xdr:cNvPr id="61" name="Ellipse 60"/>
        <xdr:cNvSpPr/>
      </xdr:nvSpPr>
      <xdr:spPr>
        <a:xfrm>
          <a:off x="13078865" y="11886240"/>
          <a:ext cx="605118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15</xdr:col>
      <xdr:colOff>139274</xdr:colOff>
      <xdr:row>56</xdr:row>
      <xdr:rowOff>75238</xdr:rowOff>
    </xdr:from>
    <xdr:to>
      <xdr:col>15</xdr:col>
      <xdr:colOff>744392</xdr:colOff>
      <xdr:row>59</xdr:row>
      <xdr:rowOff>48023</xdr:rowOff>
    </xdr:to>
    <xdr:sp macro="" textlink="">
      <xdr:nvSpPr>
        <xdr:cNvPr id="62" name="Ellipse 61"/>
        <xdr:cNvSpPr/>
      </xdr:nvSpPr>
      <xdr:spPr>
        <a:xfrm>
          <a:off x="14079392" y="11258709"/>
          <a:ext cx="605118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15</xdr:col>
      <xdr:colOff>353786</xdr:colOff>
      <xdr:row>62</xdr:row>
      <xdr:rowOff>54427</xdr:rowOff>
    </xdr:from>
    <xdr:to>
      <xdr:col>16</xdr:col>
      <xdr:colOff>163286</xdr:colOff>
      <xdr:row>65</xdr:row>
      <xdr:rowOff>27212</xdr:rowOff>
    </xdr:to>
    <xdr:sp macro="" textlink="">
      <xdr:nvSpPr>
        <xdr:cNvPr id="63" name="Ellipse 62"/>
        <xdr:cNvSpPr/>
      </xdr:nvSpPr>
      <xdr:spPr>
        <a:xfrm>
          <a:off x="10232572" y="12219213"/>
          <a:ext cx="571500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16</xdr:col>
      <xdr:colOff>149679</xdr:colOff>
      <xdr:row>64</xdr:row>
      <xdr:rowOff>13605</xdr:rowOff>
    </xdr:from>
    <xdr:to>
      <xdr:col>16</xdr:col>
      <xdr:colOff>721179</xdr:colOff>
      <xdr:row>66</xdr:row>
      <xdr:rowOff>163283</xdr:rowOff>
    </xdr:to>
    <xdr:sp macro="" textlink="">
      <xdr:nvSpPr>
        <xdr:cNvPr id="64" name="Ellipse 63"/>
        <xdr:cNvSpPr/>
      </xdr:nvSpPr>
      <xdr:spPr>
        <a:xfrm>
          <a:off x="10790465" y="12559391"/>
          <a:ext cx="571500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16</xdr:col>
      <xdr:colOff>443434</xdr:colOff>
      <xdr:row>61</xdr:row>
      <xdr:rowOff>27212</xdr:rowOff>
    </xdr:from>
    <xdr:to>
      <xdr:col>17</xdr:col>
      <xdr:colOff>219316</xdr:colOff>
      <xdr:row>63</xdr:row>
      <xdr:rowOff>190497</xdr:rowOff>
    </xdr:to>
    <xdr:sp macro="" textlink="">
      <xdr:nvSpPr>
        <xdr:cNvPr id="65" name="Ellipse 64"/>
        <xdr:cNvSpPr/>
      </xdr:nvSpPr>
      <xdr:spPr>
        <a:xfrm>
          <a:off x="15179169" y="12163183"/>
          <a:ext cx="571500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18</xdr:col>
      <xdr:colOff>397809</xdr:colOff>
      <xdr:row>63</xdr:row>
      <xdr:rowOff>158481</xdr:rowOff>
    </xdr:from>
    <xdr:to>
      <xdr:col>18</xdr:col>
      <xdr:colOff>785213</xdr:colOff>
      <xdr:row>66</xdr:row>
      <xdr:rowOff>131266</xdr:rowOff>
    </xdr:to>
    <xdr:sp macro="" textlink="">
      <xdr:nvSpPr>
        <xdr:cNvPr id="66" name="Ellipse 65"/>
        <xdr:cNvSpPr/>
      </xdr:nvSpPr>
      <xdr:spPr>
        <a:xfrm>
          <a:off x="16724780" y="12675452"/>
          <a:ext cx="387404" cy="555490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15</xdr:col>
      <xdr:colOff>608320</xdr:colOff>
      <xdr:row>59</xdr:row>
      <xdr:rowOff>25612</xdr:rowOff>
    </xdr:from>
    <xdr:to>
      <xdr:col>16</xdr:col>
      <xdr:colOff>417820</xdr:colOff>
      <xdr:row>61</xdr:row>
      <xdr:rowOff>188897</xdr:rowOff>
    </xdr:to>
    <xdr:sp macro="" textlink="">
      <xdr:nvSpPr>
        <xdr:cNvPr id="67" name="Ellipse 66"/>
        <xdr:cNvSpPr/>
      </xdr:nvSpPr>
      <xdr:spPr>
        <a:xfrm>
          <a:off x="14548438" y="11780583"/>
          <a:ext cx="605117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18</xdr:col>
      <xdr:colOff>776408</xdr:colOff>
      <xdr:row>61</xdr:row>
      <xdr:rowOff>100052</xdr:rowOff>
    </xdr:from>
    <xdr:to>
      <xdr:col>19</xdr:col>
      <xdr:colOff>368195</xdr:colOff>
      <xdr:row>64</xdr:row>
      <xdr:rowOff>72837</xdr:rowOff>
    </xdr:to>
    <xdr:sp macro="" textlink="">
      <xdr:nvSpPr>
        <xdr:cNvPr id="68" name="Ellipse 67"/>
        <xdr:cNvSpPr/>
      </xdr:nvSpPr>
      <xdr:spPr>
        <a:xfrm>
          <a:off x="17103379" y="12236023"/>
          <a:ext cx="387404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17</xdr:col>
      <xdr:colOff>260937</xdr:colOff>
      <xdr:row>57</xdr:row>
      <xdr:rowOff>122462</xdr:rowOff>
    </xdr:from>
    <xdr:to>
      <xdr:col>18</xdr:col>
      <xdr:colOff>43223</xdr:colOff>
      <xdr:row>60</xdr:row>
      <xdr:rowOff>95247</xdr:rowOff>
    </xdr:to>
    <xdr:sp macro="" textlink="">
      <xdr:nvSpPr>
        <xdr:cNvPr id="69" name="Ellipse 68"/>
        <xdr:cNvSpPr/>
      </xdr:nvSpPr>
      <xdr:spPr>
        <a:xfrm>
          <a:off x="15792290" y="11496433"/>
          <a:ext cx="577904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18</xdr:col>
      <xdr:colOff>518673</xdr:colOff>
      <xdr:row>54</xdr:row>
      <xdr:rowOff>156081</xdr:rowOff>
    </xdr:from>
    <xdr:to>
      <xdr:col>19</xdr:col>
      <xdr:colOff>334578</xdr:colOff>
      <xdr:row>57</xdr:row>
      <xdr:rowOff>128866</xdr:rowOff>
    </xdr:to>
    <xdr:sp macro="" textlink="">
      <xdr:nvSpPr>
        <xdr:cNvPr id="70" name="Ellipse 69"/>
        <xdr:cNvSpPr/>
      </xdr:nvSpPr>
      <xdr:spPr>
        <a:xfrm>
          <a:off x="16845644" y="10958552"/>
          <a:ext cx="611522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14</xdr:col>
      <xdr:colOff>697967</xdr:colOff>
      <xdr:row>59</xdr:row>
      <xdr:rowOff>32816</xdr:rowOff>
    </xdr:from>
    <xdr:to>
      <xdr:col>15</xdr:col>
      <xdr:colOff>480253</xdr:colOff>
      <xdr:row>62</xdr:row>
      <xdr:rowOff>5601</xdr:rowOff>
    </xdr:to>
    <xdr:sp macro="" textlink="">
      <xdr:nvSpPr>
        <xdr:cNvPr id="71" name="Ellipse 70"/>
        <xdr:cNvSpPr/>
      </xdr:nvSpPr>
      <xdr:spPr>
        <a:xfrm>
          <a:off x="13842467" y="11787787"/>
          <a:ext cx="577904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13</xdr:col>
      <xdr:colOff>709173</xdr:colOff>
      <xdr:row>54</xdr:row>
      <xdr:rowOff>21611</xdr:rowOff>
    </xdr:from>
    <xdr:to>
      <xdr:col>14</xdr:col>
      <xdr:colOff>525077</xdr:colOff>
      <xdr:row>56</xdr:row>
      <xdr:rowOff>184896</xdr:rowOff>
    </xdr:to>
    <xdr:sp macro="" textlink="">
      <xdr:nvSpPr>
        <xdr:cNvPr id="72" name="Ellipse 71"/>
        <xdr:cNvSpPr/>
      </xdr:nvSpPr>
      <xdr:spPr>
        <a:xfrm>
          <a:off x="13058055" y="10824082"/>
          <a:ext cx="611522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17</xdr:col>
      <xdr:colOff>372996</xdr:colOff>
      <xdr:row>60</xdr:row>
      <xdr:rowOff>156081</xdr:rowOff>
    </xdr:from>
    <xdr:to>
      <xdr:col>18</xdr:col>
      <xdr:colOff>188900</xdr:colOff>
      <xdr:row>63</xdr:row>
      <xdr:rowOff>128866</xdr:rowOff>
    </xdr:to>
    <xdr:sp macro="" textlink="">
      <xdr:nvSpPr>
        <xdr:cNvPr id="73" name="Ellipse 72"/>
        <xdr:cNvSpPr/>
      </xdr:nvSpPr>
      <xdr:spPr>
        <a:xfrm>
          <a:off x="15904349" y="12101552"/>
          <a:ext cx="611522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16</xdr:col>
      <xdr:colOff>350585</xdr:colOff>
      <xdr:row>56</xdr:row>
      <xdr:rowOff>10403</xdr:rowOff>
    </xdr:from>
    <xdr:to>
      <xdr:col>17</xdr:col>
      <xdr:colOff>166488</xdr:colOff>
      <xdr:row>58</xdr:row>
      <xdr:rowOff>173688</xdr:rowOff>
    </xdr:to>
    <xdr:sp macro="" textlink="">
      <xdr:nvSpPr>
        <xdr:cNvPr id="74" name="Ellipse 73"/>
        <xdr:cNvSpPr/>
      </xdr:nvSpPr>
      <xdr:spPr>
        <a:xfrm>
          <a:off x="15086320" y="11193874"/>
          <a:ext cx="611521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15</xdr:col>
      <xdr:colOff>641938</xdr:colOff>
      <xdr:row>52</xdr:row>
      <xdr:rowOff>133669</xdr:rowOff>
    </xdr:from>
    <xdr:to>
      <xdr:col>16</xdr:col>
      <xdr:colOff>457842</xdr:colOff>
      <xdr:row>55</xdr:row>
      <xdr:rowOff>106454</xdr:rowOff>
    </xdr:to>
    <xdr:sp macro="" textlink="">
      <xdr:nvSpPr>
        <xdr:cNvPr id="75" name="Ellipse 74"/>
        <xdr:cNvSpPr/>
      </xdr:nvSpPr>
      <xdr:spPr>
        <a:xfrm>
          <a:off x="14582056" y="10555140"/>
          <a:ext cx="611521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14</xdr:col>
      <xdr:colOff>585907</xdr:colOff>
      <xdr:row>52</xdr:row>
      <xdr:rowOff>122463</xdr:rowOff>
    </xdr:from>
    <xdr:to>
      <xdr:col>15</xdr:col>
      <xdr:colOff>401811</xdr:colOff>
      <xdr:row>55</xdr:row>
      <xdr:rowOff>95248</xdr:rowOff>
    </xdr:to>
    <xdr:sp macro="" textlink="">
      <xdr:nvSpPr>
        <xdr:cNvPr id="76" name="Ellipse 75"/>
        <xdr:cNvSpPr/>
      </xdr:nvSpPr>
      <xdr:spPr>
        <a:xfrm>
          <a:off x="13730407" y="10543934"/>
          <a:ext cx="611522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17</xdr:col>
      <xdr:colOff>81641</xdr:colOff>
      <xdr:row>52</xdr:row>
      <xdr:rowOff>167286</xdr:rowOff>
    </xdr:from>
    <xdr:to>
      <xdr:col>17</xdr:col>
      <xdr:colOff>659545</xdr:colOff>
      <xdr:row>55</xdr:row>
      <xdr:rowOff>140071</xdr:rowOff>
    </xdr:to>
    <xdr:sp macro="" textlink="">
      <xdr:nvSpPr>
        <xdr:cNvPr id="77" name="Ellipse 76"/>
        <xdr:cNvSpPr/>
      </xdr:nvSpPr>
      <xdr:spPr>
        <a:xfrm>
          <a:off x="15612994" y="10588757"/>
          <a:ext cx="577904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18</xdr:col>
      <xdr:colOff>193699</xdr:colOff>
      <xdr:row>57</xdr:row>
      <xdr:rowOff>88845</xdr:rowOff>
    </xdr:from>
    <xdr:to>
      <xdr:col>18</xdr:col>
      <xdr:colOff>581103</xdr:colOff>
      <xdr:row>60</xdr:row>
      <xdr:rowOff>61630</xdr:rowOff>
    </xdr:to>
    <xdr:sp macro="" textlink="">
      <xdr:nvSpPr>
        <xdr:cNvPr id="78" name="Ellipse 77"/>
        <xdr:cNvSpPr/>
      </xdr:nvSpPr>
      <xdr:spPr>
        <a:xfrm>
          <a:off x="16520670" y="11462816"/>
          <a:ext cx="387404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17</xdr:col>
      <xdr:colOff>686758</xdr:colOff>
      <xdr:row>52</xdr:row>
      <xdr:rowOff>167286</xdr:rowOff>
    </xdr:from>
    <xdr:to>
      <xdr:col>18</xdr:col>
      <xdr:colOff>278544</xdr:colOff>
      <xdr:row>55</xdr:row>
      <xdr:rowOff>140071</xdr:rowOff>
    </xdr:to>
    <xdr:sp macro="" textlink="">
      <xdr:nvSpPr>
        <xdr:cNvPr id="79" name="Ellipse 78"/>
        <xdr:cNvSpPr/>
      </xdr:nvSpPr>
      <xdr:spPr>
        <a:xfrm>
          <a:off x="16218111" y="10588757"/>
          <a:ext cx="387404" cy="544285"/>
        </a:xfrm>
        <a:prstGeom prst="ellipse">
          <a:avLst/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w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B2:O66"/>
  <sheetViews>
    <sheetView tabSelected="1" zoomScale="55" zoomScaleNormal="55" workbookViewId="0">
      <selection activeCell="G13" sqref="G13"/>
    </sheetView>
  </sheetViews>
  <sheetFormatPr baseColWidth="10" defaultRowHeight="15" x14ac:dyDescent="0.25"/>
  <cols>
    <col min="1" max="1" width="14.7109375" customWidth="1"/>
    <col min="2" max="2" width="18.5703125" customWidth="1"/>
    <col min="3" max="3" width="23.7109375" customWidth="1"/>
    <col min="4" max="4" width="18.85546875" customWidth="1"/>
    <col min="5" max="5" width="15.28515625" customWidth="1"/>
    <col min="9" max="19" width="12" customWidth="1"/>
  </cols>
  <sheetData>
    <row r="2" spans="2:8" ht="23.25" x14ac:dyDescent="0.35">
      <c r="B2" s="11" t="s">
        <v>7</v>
      </c>
    </row>
    <row r="3" spans="2:8" x14ac:dyDescent="0.25">
      <c r="B3" t="s">
        <v>8</v>
      </c>
    </row>
    <row r="4" spans="2:8" x14ac:dyDescent="0.25">
      <c r="E4" t="s">
        <v>14</v>
      </c>
      <c r="G4" s="3">
        <v>1.298</v>
      </c>
      <c r="H4" t="s">
        <v>0</v>
      </c>
    </row>
    <row r="5" spans="2:8" x14ac:dyDescent="0.25">
      <c r="E5" t="s">
        <v>3</v>
      </c>
      <c r="G5" s="3">
        <v>2.6320000000000001</v>
      </c>
      <c r="H5" t="s">
        <v>0</v>
      </c>
    </row>
    <row r="6" spans="2:8" x14ac:dyDescent="0.25">
      <c r="E6" t="s">
        <v>11</v>
      </c>
      <c r="G6" s="3">
        <v>0.99799000000000004</v>
      </c>
      <c r="H6" t="s">
        <v>0</v>
      </c>
    </row>
    <row r="7" spans="2:8" x14ac:dyDescent="0.25">
      <c r="E7" t="s">
        <v>10</v>
      </c>
      <c r="G7" s="4">
        <v>1E-3</v>
      </c>
      <c r="H7" t="s">
        <v>0</v>
      </c>
    </row>
    <row r="9" spans="2:8" x14ac:dyDescent="0.25">
      <c r="E9" t="s">
        <v>1</v>
      </c>
    </row>
    <row r="10" spans="2:8" x14ac:dyDescent="0.25">
      <c r="E10" t="s">
        <v>4</v>
      </c>
      <c r="G10" s="5">
        <f>1-G4/G5</f>
        <v>0.50683890577507595</v>
      </c>
    </row>
    <row r="11" spans="2:8" x14ac:dyDescent="0.25">
      <c r="E11" t="s">
        <v>5</v>
      </c>
      <c r="G11" s="5">
        <f>1-G10</f>
        <v>0.49316109422492405</v>
      </c>
    </row>
    <row r="12" spans="2:8" ht="18" x14ac:dyDescent="0.35">
      <c r="E12" t="s">
        <v>6</v>
      </c>
      <c r="G12" s="5">
        <f>++G10*1+(1-G10)*G5</f>
        <v>1.804838905775076</v>
      </c>
      <c r="H12" t="s">
        <v>0</v>
      </c>
    </row>
    <row r="14" spans="2:8" ht="24" thickBot="1" x14ac:dyDescent="0.4">
      <c r="B14" s="11" t="s">
        <v>9</v>
      </c>
    </row>
    <row r="15" spans="2:8" ht="18" x14ac:dyDescent="0.35">
      <c r="B15" s="9" t="s">
        <v>15</v>
      </c>
      <c r="C15" s="9" t="s">
        <v>17</v>
      </c>
      <c r="D15" s="9" t="s">
        <v>16</v>
      </c>
      <c r="E15" s="9" t="s">
        <v>18</v>
      </c>
      <c r="F15" s="9" t="s">
        <v>19</v>
      </c>
      <c r="G15" s="10" t="s">
        <v>2</v>
      </c>
    </row>
    <row r="16" spans="2:8" x14ac:dyDescent="0.25">
      <c r="B16" s="1">
        <v>0</v>
      </c>
      <c r="C16" s="6">
        <f t="shared" ref="C16:C47" si="0">$G$5*$G$11/$G$6*B16/(1-B16)</f>
        <v>0</v>
      </c>
      <c r="D16" s="6">
        <f t="shared" ref="D16:D47" si="1">$G$5/($G$6*(1-B16)+$G$5*B16)*B16</f>
        <v>0</v>
      </c>
      <c r="E16" s="6">
        <f t="shared" ref="E16:E47" si="2">IF(C16&lt;$G$10,C16,D16)</f>
        <v>0</v>
      </c>
      <c r="F16" s="6">
        <f t="shared" ref="F16:F47" si="3">IF(E16&lt;$G$10,$G$11,1-E16)</f>
        <v>0.49316109422492405</v>
      </c>
      <c r="G16" s="7">
        <f t="shared" ref="G16:G47" si="4">F16*$G$5+E16*$G$6</f>
        <v>1.298</v>
      </c>
    </row>
    <row r="17" spans="2:7" x14ac:dyDescent="0.25">
      <c r="B17" s="1">
        <v>0.02</v>
      </c>
      <c r="C17" s="6">
        <f t="shared" si="0"/>
        <v>2.6543147645134064E-2</v>
      </c>
      <c r="D17" s="6">
        <f t="shared" si="1"/>
        <v>5.1073563589982517E-2</v>
      </c>
      <c r="E17" s="6">
        <f t="shared" si="2"/>
        <v>2.6543147645134064E-2</v>
      </c>
      <c r="F17" s="6">
        <f t="shared" si="3"/>
        <v>0.49316109422492405</v>
      </c>
      <c r="G17" s="7">
        <f t="shared" si="4"/>
        <v>1.3244897959183675</v>
      </c>
    </row>
    <row r="18" spans="2:7" x14ac:dyDescent="0.25">
      <c r="B18" s="1">
        <v>0.04</v>
      </c>
      <c r="C18" s="6">
        <f t="shared" si="0"/>
        <v>5.4192259775482053E-2</v>
      </c>
      <c r="D18" s="6">
        <f t="shared" si="1"/>
        <v>9.9007815297760746E-2</v>
      </c>
      <c r="E18" s="6">
        <f t="shared" si="2"/>
        <v>5.4192259775482053E-2</v>
      </c>
      <c r="F18" s="6">
        <f t="shared" si="3"/>
        <v>0.49316109422492405</v>
      </c>
      <c r="G18" s="7">
        <f t="shared" si="4"/>
        <v>1.3520833333333333</v>
      </c>
    </row>
    <row r="19" spans="2:7" x14ac:dyDescent="0.25">
      <c r="B19" s="1">
        <v>0.06</v>
      </c>
      <c r="C19" s="6">
        <f t="shared" si="0"/>
        <v>8.3017929868823573E-2</v>
      </c>
      <c r="D19" s="6">
        <f t="shared" si="1"/>
        <v>0.14408356846971246</v>
      </c>
      <c r="E19" s="6">
        <f t="shared" si="2"/>
        <v>8.3017929868823573E-2</v>
      </c>
      <c r="F19" s="6">
        <f t="shared" si="3"/>
        <v>0.49316109422492405</v>
      </c>
      <c r="G19" s="7">
        <f t="shared" si="4"/>
        <v>1.3808510638297873</v>
      </c>
    </row>
    <row r="20" spans="2:7" x14ac:dyDescent="0.25">
      <c r="B20" s="1">
        <v>0.08</v>
      </c>
      <c r="C20" s="6">
        <f t="shared" si="0"/>
        <v>0.1130968899662234</v>
      </c>
      <c r="D20" s="6">
        <f t="shared" si="1"/>
        <v>0.18654911426381318</v>
      </c>
      <c r="E20" s="6">
        <f t="shared" si="2"/>
        <v>0.1130968899662234</v>
      </c>
      <c r="F20" s="6">
        <f t="shared" si="3"/>
        <v>0.49316109422492405</v>
      </c>
      <c r="G20" s="7">
        <f t="shared" si="4"/>
        <v>1.4108695652173913</v>
      </c>
    </row>
    <row r="21" spans="2:7" x14ac:dyDescent="0.25">
      <c r="B21" s="1">
        <v>0.1</v>
      </c>
      <c r="C21" s="6">
        <f t="shared" si="0"/>
        <v>0.14451269273461881</v>
      </c>
      <c r="D21" s="6">
        <f t="shared" si="1"/>
        <v>0.22662479733354229</v>
      </c>
      <c r="E21" s="6">
        <f t="shared" si="2"/>
        <v>0.14451269273461881</v>
      </c>
      <c r="F21" s="6">
        <f t="shared" si="3"/>
        <v>0.49316109422492405</v>
      </c>
      <c r="G21" s="7">
        <f t="shared" si="4"/>
        <v>1.4422222222222223</v>
      </c>
    </row>
    <row r="22" spans="2:7" x14ac:dyDescent="0.25">
      <c r="B22" s="1">
        <v>0.12</v>
      </c>
      <c r="C22" s="6">
        <f t="shared" si="0"/>
        <v>0.17735648653794125</v>
      </c>
      <c r="D22" s="6">
        <f t="shared" si="1"/>
        <v>0.26450684012812636</v>
      </c>
      <c r="E22" s="6">
        <f t="shared" si="2"/>
        <v>0.17735648653794125</v>
      </c>
      <c r="F22" s="6">
        <f t="shared" si="3"/>
        <v>0.49316109422492405</v>
      </c>
      <c r="G22" s="7">
        <f t="shared" si="4"/>
        <v>1.4750000000000001</v>
      </c>
    </row>
    <row r="23" spans="2:7" x14ac:dyDescent="0.25">
      <c r="B23" s="1">
        <v>0.14000000000000001</v>
      </c>
      <c r="C23" s="6">
        <f t="shared" si="0"/>
        <v>0.21172789865769734</v>
      </c>
      <c r="D23" s="6">
        <f t="shared" si="1"/>
        <v>0.30037055592518591</v>
      </c>
      <c r="E23" s="6">
        <f t="shared" si="2"/>
        <v>0.21172789865769734</v>
      </c>
      <c r="F23" s="6">
        <f t="shared" si="3"/>
        <v>0.49316109422492405</v>
      </c>
      <c r="G23" s="7">
        <f t="shared" si="4"/>
        <v>1.5093023255813955</v>
      </c>
    </row>
    <row r="24" spans="2:7" x14ac:dyDescent="0.25">
      <c r="B24" s="1">
        <v>0.16</v>
      </c>
      <c r="C24" s="6">
        <f t="shared" si="0"/>
        <v>0.24773604468791793</v>
      </c>
      <c r="D24" s="6">
        <f t="shared" si="1"/>
        <v>0.33437306162557773</v>
      </c>
      <c r="E24" s="6">
        <f t="shared" si="2"/>
        <v>0.24773604468791793</v>
      </c>
      <c r="F24" s="6">
        <f t="shared" si="3"/>
        <v>0.49316109422492405</v>
      </c>
      <c r="G24" s="7">
        <f t="shared" si="4"/>
        <v>1.5452380952380953</v>
      </c>
    </row>
    <row r="25" spans="2:7" x14ac:dyDescent="0.25">
      <c r="B25" s="1">
        <v>0.18</v>
      </c>
      <c r="C25" s="6">
        <f t="shared" si="0"/>
        <v>0.28550068564644199</v>
      </c>
      <c r="D25" s="6">
        <f t="shared" si="1"/>
        <v>0.36665557887483113</v>
      </c>
      <c r="E25" s="6">
        <f t="shared" si="2"/>
        <v>0.28550068564644199</v>
      </c>
      <c r="F25" s="6">
        <f t="shared" si="3"/>
        <v>0.49316109422492405</v>
      </c>
      <c r="G25" s="7">
        <f t="shared" si="4"/>
        <v>1.5829268292682928</v>
      </c>
    </row>
    <row r="26" spans="2:7" x14ac:dyDescent="0.25">
      <c r="B26" s="1">
        <v>0.2</v>
      </c>
      <c r="C26" s="6">
        <f t="shared" si="0"/>
        <v>0.3251535586528923</v>
      </c>
      <c r="D26" s="6">
        <f t="shared" si="1"/>
        <v>0.39734539459779344</v>
      </c>
      <c r="E26" s="6">
        <f t="shared" si="2"/>
        <v>0.3251535586528923</v>
      </c>
      <c r="F26" s="6">
        <f t="shared" si="3"/>
        <v>0.49316109422492405</v>
      </c>
      <c r="G26" s="7">
        <f t="shared" si="4"/>
        <v>1.6225000000000001</v>
      </c>
    </row>
    <row r="27" spans="2:7" x14ac:dyDescent="0.25">
      <c r="B27" s="1">
        <v>0.22</v>
      </c>
      <c r="C27" s="6">
        <f t="shared" si="0"/>
        <v>0.36683991232634006</v>
      </c>
      <c r="D27" s="6">
        <f t="shared" si="1"/>
        <v>0.42655753834222165</v>
      </c>
      <c r="E27" s="6">
        <f t="shared" si="2"/>
        <v>0.36683991232634006</v>
      </c>
      <c r="F27" s="6">
        <f t="shared" si="3"/>
        <v>0.49316109422492405</v>
      </c>
      <c r="G27" s="7">
        <f t="shared" si="4"/>
        <v>1.6641025641025642</v>
      </c>
    </row>
    <row r="28" spans="2:7" x14ac:dyDescent="0.25">
      <c r="B28" s="1">
        <v>0.24</v>
      </c>
      <c r="C28" s="6">
        <f t="shared" si="0"/>
        <v>0.41072028461417975</v>
      </c>
      <c r="D28" s="6">
        <f t="shared" si="1"/>
        <v>0.4543962230328128</v>
      </c>
      <c r="E28" s="6">
        <f t="shared" si="2"/>
        <v>0.41072028461417975</v>
      </c>
      <c r="F28" s="6">
        <f t="shared" si="3"/>
        <v>0.49316109422492405</v>
      </c>
      <c r="G28" s="7">
        <f t="shared" si="4"/>
        <v>1.7078947368421054</v>
      </c>
    </row>
    <row r="29" spans="2:7" x14ac:dyDescent="0.25">
      <c r="B29" s="1">
        <v>0.26</v>
      </c>
      <c r="C29" s="6">
        <f t="shared" si="0"/>
        <v>0.45697256891757837</v>
      </c>
      <c r="D29" s="6">
        <f t="shared" si="1"/>
        <v>0.48095608717427479</v>
      </c>
      <c r="E29" s="6">
        <f t="shared" si="2"/>
        <v>0.45697256891757837</v>
      </c>
      <c r="F29" s="6">
        <f t="shared" si="3"/>
        <v>0.49316109422492405</v>
      </c>
      <c r="G29" s="7">
        <f t="shared" si="4"/>
        <v>1.7540540540540541</v>
      </c>
    </row>
    <row r="30" spans="2:7" x14ac:dyDescent="0.25">
      <c r="B30" s="1">
        <v>0.28000000000000003</v>
      </c>
      <c r="C30" s="6">
        <f t="shared" si="0"/>
        <v>0.50579442457116586</v>
      </c>
      <c r="D30" s="6">
        <f t="shared" si="1"/>
        <v>0.50632326970947972</v>
      </c>
      <c r="E30" s="6">
        <f t="shared" si="2"/>
        <v>0.50579442457116586</v>
      </c>
      <c r="F30" s="6">
        <f t="shared" si="3"/>
        <v>0.49316109422492405</v>
      </c>
      <c r="G30" s="7">
        <f t="shared" si="4"/>
        <v>1.802777777777778</v>
      </c>
    </row>
    <row r="31" spans="2:7" x14ac:dyDescent="0.25">
      <c r="B31" s="1">
        <v>0.3</v>
      </c>
      <c r="C31" s="6">
        <f t="shared" si="0"/>
        <v>0.55740610054781536</v>
      </c>
      <c r="D31" s="6">
        <f t="shared" si="1"/>
        <v>0.53057634325655345</v>
      </c>
      <c r="E31" s="6">
        <f t="shared" si="2"/>
        <v>0.53057634325655345</v>
      </c>
      <c r="F31" s="6">
        <f t="shared" si="3"/>
        <v>0.46942365674344655</v>
      </c>
      <c r="G31" s="7">
        <f t="shared" si="4"/>
        <v>1.7650329493553591</v>
      </c>
    </row>
    <row r="32" spans="2:7" x14ac:dyDescent="0.25">
      <c r="B32" s="1">
        <v>0.32</v>
      </c>
      <c r="C32" s="6">
        <f t="shared" si="0"/>
        <v>0.61205375746426793</v>
      </c>
      <c r="D32" s="6">
        <f t="shared" si="1"/>
        <v>0.55378712702676336</v>
      </c>
      <c r="E32" s="6">
        <f t="shared" si="2"/>
        <v>0.55378712702676336</v>
      </c>
      <c r="F32" s="6">
        <f t="shared" si="3"/>
        <v>0.44621287297323664</v>
      </c>
      <c r="G32" s="7">
        <f t="shared" si="4"/>
        <v>1.7271062965669985</v>
      </c>
    </row>
    <row r="33" spans="2:15" x14ac:dyDescent="0.25">
      <c r="B33" s="1">
        <v>0.34</v>
      </c>
      <c r="C33" s="6">
        <f t="shared" si="0"/>
        <v>0.67001339358777823</v>
      </c>
      <c r="D33" s="6">
        <f t="shared" si="1"/>
        <v>0.57602139714025924</v>
      </c>
      <c r="E33" s="6">
        <f t="shared" si="2"/>
        <v>0.57602139714025924</v>
      </c>
      <c r="F33" s="6">
        <f t="shared" si="3"/>
        <v>0.42397860285974076</v>
      </c>
      <c r="G33" s="7">
        <f t="shared" si="4"/>
        <v>1.6907752768588451</v>
      </c>
    </row>
    <row r="34" spans="2:15" x14ac:dyDescent="0.25">
      <c r="B34" s="1">
        <v>0.36</v>
      </c>
      <c r="C34" s="6">
        <f t="shared" si="0"/>
        <v>0.73159550696900766</v>
      </c>
      <c r="D34" s="6">
        <f t="shared" si="1"/>
        <v>0.59733950913661138</v>
      </c>
      <c r="E34" s="6">
        <f t="shared" si="2"/>
        <v>0.59733950913661138</v>
      </c>
      <c r="F34" s="6">
        <f t="shared" si="3"/>
        <v>0.40266049086338862</v>
      </c>
      <c r="G34" s="7">
        <f t="shared" si="4"/>
        <v>1.6559412686756858</v>
      </c>
    </row>
    <row r="35" spans="2:15" x14ac:dyDescent="0.25">
      <c r="B35" s="1">
        <v>0.38</v>
      </c>
      <c r="C35" s="6">
        <f t="shared" si="0"/>
        <v>0.79715065992321987</v>
      </c>
      <c r="D35" s="6">
        <f t="shared" si="1"/>
        <v>0.61779694508750249</v>
      </c>
      <c r="E35" s="6">
        <f t="shared" si="2"/>
        <v>0.61779694508750249</v>
      </c>
      <c r="F35" s="6">
        <f t="shared" si="3"/>
        <v>0.38220305491249751</v>
      </c>
      <c r="G35" s="7">
        <f t="shared" si="4"/>
        <v>1.6225136137575702</v>
      </c>
    </row>
    <row r="36" spans="2:15" ht="18.75" x14ac:dyDescent="0.3">
      <c r="B36" s="1">
        <v>0.4</v>
      </c>
      <c r="C36" s="6">
        <f t="shared" si="0"/>
        <v>0.86707615640771285</v>
      </c>
      <c r="D36" s="6">
        <f t="shared" si="1"/>
        <v>0.63744479575488888</v>
      </c>
      <c r="E36" s="6">
        <f t="shared" si="2"/>
        <v>0.63744479575488888</v>
      </c>
      <c r="F36" s="6">
        <f t="shared" si="3"/>
        <v>0.36255520424511112</v>
      </c>
      <c r="G36" s="7">
        <f t="shared" si="4"/>
        <v>1.5904088292885541</v>
      </c>
      <c r="J36" s="2" t="s">
        <v>12</v>
      </c>
      <c r="O36" s="2" t="s">
        <v>13</v>
      </c>
    </row>
    <row r="37" spans="2:15" x14ac:dyDescent="0.25">
      <c r="B37" s="1">
        <v>0.42</v>
      </c>
      <c r="C37" s="6">
        <f t="shared" si="0"/>
        <v>0.94182410092561897</v>
      </c>
      <c r="D37" s="6">
        <f t="shared" si="1"/>
        <v>0.65633018661688225</v>
      </c>
      <c r="E37" s="6">
        <f t="shared" si="2"/>
        <v>0.65633018661688225</v>
      </c>
      <c r="F37" s="6">
        <f t="shared" si="3"/>
        <v>0.34366981338311775</v>
      </c>
      <c r="G37" s="7">
        <f t="shared" si="4"/>
        <v>1.5595499117661482</v>
      </c>
    </row>
    <row r="38" spans="2:15" x14ac:dyDescent="0.25">
      <c r="B38" s="1">
        <v>0.44</v>
      </c>
      <c r="C38" s="6">
        <f t="shared" si="0"/>
        <v>1.0219111843376614</v>
      </c>
      <c r="D38" s="6">
        <f t="shared" si="1"/>
        <v>0.67449665524023228</v>
      </c>
      <c r="E38" s="6">
        <f t="shared" si="2"/>
        <v>0.67449665524023228</v>
      </c>
      <c r="F38" s="6">
        <f t="shared" si="3"/>
        <v>0.32550334475976772</v>
      </c>
      <c r="G38" s="7">
        <f t="shared" si="4"/>
        <v>1.5298657203709083</v>
      </c>
    </row>
    <row r="39" spans="2:15" x14ac:dyDescent="0.25">
      <c r="B39" s="1">
        <v>0.46</v>
      </c>
      <c r="C39" s="6">
        <f t="shared" si="0"/>
        <v>1.107930644298744</v>
      </c>
      <c r="D39" s="6">
        <f t="shared" si="1"/>
        <v>0.69198448636075216</v>
      </c>
      <c r="E39" s="6">
        <f t="shared" si="2"/>
        <v>0.69198448636075216</v>
      </c>
      <c r="F39" s="6">
        <f t="shared" si="3"/>
        <v>0.30801551363924784</v>
      </c>
      <c r="G39" s="7">
        <f t="shared" si="4"/>
        <v>1.5012904294416676</v>
      </c>
    </row>
    <row r="40" spans="2:15" x14ac:dyDescent="0.25">
      <c r="B40" s="1">
        <v>0.48</v>
      </c>
      <c r="C40" s="6">
        <f t="shared" si="0"/>
        <v>1.2005669857952945</v>
      </c>
      <c r="D40" s="6">
        <f t="shared" si="1"/>
        <v>0.70883101009989924</v>
      </c>
      <c r="E40" s="6">
        <f t="shared" si="2"/>
        <v>0.70883101009989924</v>
      </c>
      <c r="F40" s="6">
        <f t="shared" si="3"/>
        <v>0.29116898990010076</v>
      </c>
      <c r="G40" s="7">
        <f t="shared" si="4"/>
        <v>1.4737630411866638</v>
      </c>
    </row>
    <row r="41" spans="2:15" x14ac:dyDescent="0.25">
      <c r="B41" s="1">
        <v>0.5</v>
      </c>
      <c r="C41" s="6">
        <f t="shared" si="0"/>
        <v>1.3006142346115692</v>
      </c>
      <c r="D41" s="6">
        <f t="shared" si="1"/>
        <v>0.72507086796382358</v>
      </c>
      <c r="E41" s="6">
        <f t="shared" si="2"/>
        <v>0.72507086796382358</v>
      </c>
      <c r="F41" s="6">
        <f t="shared" si="3"/>
        <v>0.27492913203617642</v>
      </c>
      <c r="G41" s="7">
        <f t="shared" si="4"/>
        <v>1.4472269510384326</v>
      </c>
    </row>
    <row r="42" spans="2:15" x14ac:dyDescent="0.25">
      <c r="B42" s="1">
        <v>0.52</v>
      </c>
      <c r="C42" s="6">
        <f t="shared" si="0"/>
        <v>1.4089987541625333</v>
      </c>
      <c r="D42" s="6">
        <f t="shared" si="1"/>
        <v>0.74073625061374426</v>
      </c>
      <c r="E42" s="6">
        <f t="shared" si="2"/>
        <v>0.74073625061374426</v>
      </c>
      <c r="F42" s="6">
        <f t="shared" si="3"/>
        <v>0.25926374938625574</v>
      </c>
      <c r="G42" s="7">
        <f t="shared" si="4"/>
        <v>1.4216295591346357</v>
      </c>
    </row>
    <row r="43" spans="2:15" x14ac:dyDescent="0.25">
      <c r="B43" s="1">
        <v>0.54</v>
      </c>
      <c r="C43" s="6">
        <f t="shared" si="0"/>
        <v>1.5268080145440162</v>
      </c>
      <c r="D43" s="6">
        <f t="shared" si="1"/>
        <v>0.75585711084191853</v>
      </c>
      <c r="E43" s="6">
        <f t="shared" si="2"/>
        <v>0.75585711084191853</v>
      </c>
      <c r="F43" s="6">
        <f t="shared" si="3"/>
        <v>0.24414288915808147</v>
      </c>
      <c r="G43" s="7">
        <f t="shared" si="4"/>
        <v>1.3969219223131968</v>
      </c>
    </row>
    <row r="44" spans="2:15" x14ac:dyDescent="0.25">
      <c r="B44" s="1">
        <v>0.56000000000000005</v>
      </c>
      <c r="C44" s="6">
        <f t="shared" si="0"/>
        <v>1.6553272076874521</v>
      </c>
      <c r="D44" s="6">
        <f t="shared" si="1"/>
        <v>0.77046135471812438</v>
      </c>
      <c r="E44" s="6">
        <f t="shared" si="2"/>
        <v>0.77046135471812438</v>
      </c>
      <c r="F44" s="6">
        <f t="shared" si="3"/>
        <v>0.22953864528187562</v>
      </c>
      <c r="G44" s="7">
        <f t="shared" si="4"/>
        <v>1.3730584417770375</v>
      </c>
    </row>
    <row r="45" spans="2:15" x14ac:dyDescent="0.25">
      <c r="B45" s="1">
        <v>0.57999999999999996</v>
      </c>
      <c r="C45" s="6">
        <f t="shared" si="0"/>
        <v>1.796086323987405</v>
      </c>
      <c r="D45" s="6">
        <f t="shared" si="1"/>
        <v>0.7845750134731907</v>
      </c>
      <c r="E45" s="6">
        <f t="shared" si="2"/>
        <v>0.7845750134731907</v>
      </c>
      <c r="F45" s="6">
        <f t="shared" si="3"/>
        <v>0.2154249865268093</v>
      </c>
      <c r="G45" s="7">
        <f t="shared" si="4"/>
        <v>1.3499965822346718</v>
      </c>
    </row>
    <row r="46" spans="2:15" x14ac:dyDescent="0.25">
      <c r="B46" s="1">
        <v>0.6</v>
      </c>
      <c r="C46" s="6">
        <f t="shared" si="0"/>
        <v>1.9509213519173536</v>
      </c>
      <c r="D46" s="6">
        <f t="shared" si="1"/>
        <v>0.79822239834694375</v>
      </c>
      <c r="E46" s="6">
        <f t="shared" si="2"/>
        <v>0.79822239834694375</v>
      </c>
      <c r="F46" s="6">
        <f t="shared" si="3"/>
        <v>0.20177760165305625</v>
      </c>
      <c r="G46" s="7">
        <f t="shared" si="4"/>
        <v>1.3276966188771104</v>
      </c>
    </row>
    <row r="47" spans="2:15" x14ac:dyDescent="0.25">
      <c r="B47" s="1">
        <v>0.62</v>
      </c>
      <c r="C47" s="6">
        <f t="shared" si="0"/>
        <v>2.1220548038399287</v>
      </c>
      <c r="D47" s="6">
        <f t="shared" si="1"/>
        <v>0.81142624033838207</v>
      </c>
      <c r="E47" s="6">
        <f t="shared" si="2"/>
        <v>0.81142624033838207</v>
      </c>
      <c r="F47" s="6">
        <f t="shared" si="3"/>
        <v>0.18857375966161793</v>
      </c>
      <c r="G47" s="7">
        <f t="shared" si="4"/>
        <v>1.3061214090246804</v>
      </c>
    </row>
    <row r="48" spans="2:15" x14ac:dyDescent="0.25">
      <c r="B48" s="1">
        <v>0.64</v>
      </c>
      <c r="C48" s="6">
        <f t="shared" ref="C48:C65" si="5">$G$5*$G$11/$G$6*B48/(1-B48)</f>
        <v>2.3122030837539009</v>
      </c>
      <c r="D48" s="6">
        <f t="shared" ref="D48:D66" si="6">$G$5/($G$6*(1-B48)+$G$5*B48)*B48</f>
        <v>0.82420781654799935</v>
      </c>
      <c r="E48" s="6">
        <f t="shared" ref="E48:E66" si="7">IF(C48&lt;$G$10,C48,D48)</f>
        <v>0.82420781654799935</v>
      </c>
      <c r="F48" s="6">
        <f t="shared" ref="F48:F66" si="8">IF(E48&lt;$G$10,$G$11,1-E48)</f>
        <v>0.17579218345200065</v>
      </c>
      <c r="G48" s="7">
        <f t="shared" ref="G48:G66" si="9">F48*$G$5+E48*$G$6</f>
        <v>1.2852361856824035</v>
      </c>
    </row>
    <row r="49" spans="2:7" x14ac:dyDescent="0.25">
      <c r="B49" s="1">
        <v>0.66</v>
      </c>
      <c r="C49" s="6">
        <f t="shared" si="5"/>
        <v>2.5247217495401055</v>
      </c>
      <c r="D49" s="6">
        <f t="shared" si="6"/>
        <v>0.83658706458940291</v>
      </c>
      <c r="E49" s="6">
        <f t="shared" si="7"/>
        <v>0.83658706458940291</v>
      </c>
      <c r="F49" s="6">
        <f t="shared" si="8"/>
        <v>0.16341293541059709</v>
      </c>
      <c r="G49" s="7">
        <f t="shared" si="9"/>
        <v>1.2650083705902697</v>
      </c>
    </row>
    <row r="50" spans="2:7" x14ac:dyDescent="0.25">
      <c r="B50" s="1">
        <v>0.68</v>
      </c>
      <c r="C50" s="6">
        <f t="shared" si="5"/>
        <v>2.7638052485495854</v>
      </c>
      <c r="D50" s="6">
        <f t="shared" si="6"/>
        <v>0.84858268636426393</v>
      </c>
      <c r="E50" s="6">
        <f t="shared" si="7"/>
        <v>0.84858268636426393</v>
      </c>
      <c r="F50" s="6">
        <f t="shared" si="8"/>
        <v>0.15141731363573607</v>
      </c>
      <c r="G50" s="7">
        <f t="shared" si="9"/>
        <v>1.2454074046539292</v>
      </c>
    </row>
    <row r="51" spans="2:7" x14ac:dyDescent="0.25">
      <c r="B51" s="1">
        <v>0.7</v>
      </c>
      <c r="C51" s="6">
        <f t="shared" si="5"/>
        <v>3.0347665474269943</v>
      </c>
      <c r="D51" s="6">
        <f t="shared" si="6"/>
        <v>0.86021224233669202</v>
      </c>
      <c r="E51" s="6">
        <f t="shared" si="7"/>
        <v>0.86021224233669202</v>
      </c>
      <c r="F51" s="6">
        <f t="shared" si="8"/>
        <v>0.13978775766330798</v>
      </c>
      <c r="G51" s="7">
        <f t="shared" si="9"/>
        <v>1.2264045938994219</v>
      </c>
    </row>
    <row r="52" spans="2:7" x14ac:dyDescent="0.25">
      <c r="B52" s="1">
        <v>0.72</v>
      </c>
      <c r="C52" s="6">
        <f t="shared" si="5"/>
        <v>3.344436603286892</v>
      </c>
      <c r="D52" s="6">
        <f t="shared" si="6"/>
        <v>0.87149223730651215</v>
      </c>
      <c r="E52" s="6">
        <f t="shared" si="7"/>
        <v>0.87149223730651215</v>
      </c>
      <c r="F52" s="6">
        <f t="shared" si="8"/>
        <v>0.12850776269348785</v>
      </c>
      <c r="G52" s="7">
        <f t="shared" si="9"/>
        <v>1.2079729693187862</v>
      </c>
    </row>
    <row r="53" spans="2:7" x14ac:dyDescent="0.25">
      <c r="B53" s="1">
        <v>0.74</v>
      </c>
      <c r="C53" s="6">
        <f t="shared" si="5"/>
        <v>3.7017482062021583</v>
      </c>
      <c r="D53" s="6">
        <f t="shared" si="6"/>
        <v>0.88243819856254913</v>
      </c>
      <c r="E53" s="6">
        <f t="shared" si="7"/>
        <v>0.88243819856254913</v>
      </c>
      <c r="F53" s="6">
        <f t="shared" si="8"/>
        <v>0.11756180143745087</v>
      </c>
      <c r="G53" s="7">
        <f t="shared" si="9"/>
        <v>1.1900871591668092</v>
      </c>
    </row>
    <row r="54" spans="2:7" x14ac:dyDescent="0.25">
      <c r="B54" s="1">
        <v>0.76</v>
      </c>
      <c r="C54" s="6">
        <f t="shared" si="5"/>
        <v>4.1186117429366362</v>
      </c>
      <c r="D54" s="6">
        <f t="shared" si="6"/>
        <v>0.8930647471941715</v>
      </c>
      <c r="E54" s="6">
        <f t="shared" si="7"/>
        <v>0.8930647471941715</v>
      </c>
      <c r="F54" s="6">
        <f t="shared" si="8"/>
        <v>0.1069352528058285</v>
      </c>
      <c r="G54" s="7">
        <f t="shared" si="9"/>
        <v>1.1727232724372518</v>
      </c>
    </row>
    <row r="55" spans="2:7" x14ac:dyDescent="0.25">
      <c r="B55" s="1">
        <v>0.78</v>
      </c>
      <c r="C55" s="6">
        <f t="shared" si="5"/>
        <v>4.6112686499864726</v>
      </c>
      <c r="D55" s="6">
        <f t="shared" si="6"/>
        <v>0.9033856632498104</v>
      </c>
      <c r="E55" s="6">
        <f t="shared" si="7"/>
        <v>0.9033856632498104</v>
      </c>
      <c r="F55" s="6">
        <f t="shared" si="8"/>
        <v>9.66143367501896E-2</v>
      </c>
      <c r="G55" s="7">
        <f t="shared" si="9"/>
        <v>1.1558587923931773</v>
      </c>
    </row>
    <row r="56" spans="2:7" x14ac:dyDescent="0.25">
      <c r="B56" s="1">
        <v>0.8</v>
      </c>
      <c r="C56" s="6">
        <f t="shared" si="5"/>
        <v>5.2024569384462787</v>
      </c>
      <c r="D56" s="6">
        <f t="shared" si="6"/>
        <v>0.91341394535306719</v>
      </c>
      <c r="E56" s="6">
        <f t="shared" si="7"/>
        <v>0.91341394535306719</v>
      </c>
      <c r="F56" s="6">
        <f t="shared" si="8"/>
        <v>8.6586054646932809E-2</v>
      </c>
      <c r="G56" s="7">
        <f t="shared" si="9"/>
        <v>1.1394724791536346</v>
      </c>
    </row>
    <row r="57" spans="2:7" x14ac:dyDescent="0.25">
      <c r="B57" s="1">
        <v>0.82</v>
      </c>
      <c r="C57" s="6">
        <f t="shared" si="5"/>
        <v>5.9250204021193689</v>
      </c>
      <c r="D57" s="6">
        <f t="shared" si="6"/>
        <v>0.92316186531873223</v>
      </c>
      <c r="E57" s="6">
        <f t="shared" si="7"/>
        <v>0.92316186531873223</v>
      </c>
      <c r="F57" s="6">
        <f t="shared" si="8"/>
        <v>7.6838134681267767E-2</v>
      </c>
      <c r="G57" s="7">
        <f t="shared" si="9"/>
        <v>1.1235442804505384</v>
      </c>
    </row>
    <row r="58" spans="2:7" x14ac:dyDescent="0.25">
      <c r="B58" s="1">
        <v>0.84</v>
      </c>
      <c r="C58" s="6">
        <f t="shared" si="5"/>
        <v>6.828224731710737</v>
      </c>
      <c r="D58" s="6">
        <f t="shared" si="6"/>
        <v>0.93264101825122725</v>
      </c>
      <c r="E58" s="6">
        <f t="shared" si="7"/>
        <v>0.93264101825122725</v>
      </c>
      <c r="F58" s="6">
        <f t="shared" si="8"/>
        <v>6.735898174877275E-2</v>
      </c>
      <c r="G58" s="7">
        <f t="shared" si="9"/>
        <v>1.1080552497673122</v>
      </c>
    </row>
    <row r="59" spans="2:7" x14ac:dyDescent="0.25">
      <c r="B59" s="1">
        <v>0.86</v>
      </c>
      <c r="C59" s="6">
        <f t="shared" si="5"/>
        <v>7.9894874411853527</v>
      </c>
      <c r="D59" s="6">
        <f t="shared" si="6"/>
        <v>0.94186236855549832</v>
      </c>
      <c r="E59" s="6">
        <f t="shared" si="7"/>
        <v>0.94186236855549832</v>
      </c>
      <c r="F59" s="6">
        <f t="shared" si="8"/>
        <v>5.8137631444501681E-2</v>
      </c>
      <c r="G59" s="7">
        <f t="shared" si="9"/>
        <v>1.0929874711566303</v>
      </c>
    </row>
    <row r="60" spans="2:7" x14ac:dyDescent="0.25">
      <c r="B60" s="1">
        <v>0.88</v>
      </c>
      <c r="C60" s="6">
        <f t="shared" si="5"/>
        <v>9.5378377204848412</v>
      </c>
      <c r="D60" s="6">
        <f t="shared" si="6"/>
        <v>0.95083629224422428</v>
      </c>
      <c r="E60" s="6">
        <f t="shared" si="7"/>
        <v>0.95083629224422428</v>
      </c>
      <c r="F60" s="6">
        <f t="shared" si="8"/>
        <v>4.9163707755775721E-2</v>
      </c>
      <c r="G60" s="7">
        <f t="shared" si="9"/>
        <v>1.0783239901100152</v>
      </c>
    </row>
    <row r="61" spans="2:7" x14ac:dyDescent="0.25">
      <c r="B61" s="1">
        <v>0.9</v>
      </c>
      <c r="C61" s="6">
        <f t="shared" si="5"/>
        <v>11.705528111504126</v>
      </c>
      <c r="D61" s="6">
        <f t="shared" si="6"/>
        <v>0.95957261588455633</v>
      </c>
      <c r="E61" s="6">
        <f t="shared" si="7"/>
        <v>0.95957261588455633</v>
      </c>
      <c r="F61" s="6">
        <f t="shared" si="8"/>
        <v>4.0427384115443665E-2</v>
      </c>
      <c r="G61" s="7">
        <f t="shared" si="9"/>
        <v>1.0640487499184761</v>
      </c>
    </row>
    <row r="62" spans="2:7" x14ac:dyDescent="0.25">
      <c r="B62" s="1">
        <v>0.92</v>
      </c>
      <c r="C62" s="6">
        <f t="shared" si="5"/>
        <v>14.957063698033053</v>
      </c>
      <c r="D62" s="6">
        <f t="shared" si="6"/>
        <v>0.96808065249173303</v>
      </c>
      <c r="E62" s="6">
        <f t="shared" si="7"/>
        <v>0.96808065249173303</v>
      </c>
      <c r="F62" s="6">
        <f t="shared" si="8"/>
        <v>3.1919347508266971E-2</v>
      </c>
      <c r="G62" s="7">
        <f t="shared" si="9"/>
        <v>1.0501465330219832</v>
      </c>
    </row>
    <row r="63" spans="2:7" x14ac:dyDescent="0.25">
      <c r="B63" s="1">
        <v>0.94</v>
      </c>
      <c r="C63" s="6">
        <f t="shared" si="5"/>
        <v>20.37628967558123</v>
      </c>
      <c r="D63" s="6">
        <f t="shared" si="6"/>
        <v>0.97636923464519587</v>
      </c>
      <c r="E63" s="6">
        <f t="shared" si="7"/>
        <v>0.97636923464519587</v>
      </c>
      <c r="F63" s="6">
        <f t="shared" si="8"/>
        <v>2.3630765354804129E-2</v>
      </c>
      <c r="G63" s="7">
        <f t="shared" si="9"/>
        <v>1.0366029068974034</v>
      </c>
    </row>
    <row r="64" spans="2:7" x14ac:dyDescent="0.25">
      <c r="B64" s="1">
        <v>0.96</v>
      </c>
      <c r="C64" s="6">
        <f t="shared" si="5"/>
        <v>31.214741630677633</v>
      </c>
      <c r="D64" s="6">
        <f t="shared" si="6"/>
        <v>0.98444674507476626</v>
      </c>
      <c r="E64" s="6">
        <f t="shared" si="7"/>
        <v>0.98444674507476626</v>
      </c>
      <c r="F64" s="6">
        <f t="shared" si="8"/>
        <v>1.5553254925233739E-2</v>
      </c>
      <c r="G64" s="7">
        <f t="shared" si="9"/>
        <v>1.0234041740803812</v>
      </c>
    </row>
    <row r="65" spans="2:7" x14ac:dyDescent="0.25">
      <c r="B65" s="1">
        <v>0.98</v>
      </c>
      <c r="C65" s="6">
        <f t="shared" si="5"/>
        <v>63.730097495966831</v>
      </c>
      <c r="D65" s="6">
        <f t="shared" si="6"/>
        <v>0.99232114493953383</v>
      </c>
      <c r="E65" s="6">
        <f t="shared" si="7"/>
        <v>0.99232114493953383</v>
      </c>
      <c r="F65" s="6">
        <f t="shared" si="8"/>
        <v>7.6788550604661721E-3</v>
      </c>
      <c r="G65" s="7">
        <f t="shared" si="9"/>
        <v>1.0105373259573525</v>
      </c>
    </row>
    <row r="66" spans="2:7" ht="15.75" thickBot="1" x14ac:dyDescent="0.3">
      <c r="B66" s="1">
        <v>1</v>
      </c>
      <c r="C66" s="6">
        <v>999</v>
      </c>
      <c r="D66" s="6">
        <f t="shared" si="6"/>
        <v>1</v>
      </c>
      <c r="E66" s="6">
        <f t="shared" si="7"/>
        <v>1</v>
      </c>
      <c r="F66" s="6">
        <f t="shared" si="8"/>
        <v>0</v>
      </c>
      <c r="G66" s="8">
        <f t="shared" si="9"/>
        <v>0.99799000000000004</v>
      </c>
    </row>
  </sheetData>
  <pageMargins left="0.70866141732283472" right="0.70866141732283472" top="0.78740157480314965" bottom="0.78740157480314965" header="0.31496062992125984" footer="0.31496062992125984"/>
  <pageSetup paperSize="9" scale="43" orientation="landscape" r:id="rId1"/>
  <headerFooter>
    <oddHeader>&amp;C&amp;"-,Fett"&amp;20&amp;F / &amp;A</oddHeader>
    <oddFooter>&amp;L&amp;16Stefan Radl
TU Graz&amp;R&amp;16Oktober 2017</oddFooter>
  </headerFooter>
  <drawing r:id="rId2"/>
  <legacyDrawing r:id="rId3"/>
  <oleObjects>
    <mc:AlternateContent xmlns:mc="http://schemas.openxmlformats.org/markup-compatibility/2006">
      <mc:Choice Requires="x14">
        <oleObject progId="Equation.DSMT4" shapeId="4097" r:id="rId4">
          <objectPr defaultSize="0" autoPict="0" r:id="rId5">
            <anchor moveWithCells="1" sizeWithCells="1">
              <from>
                <xdr:col>9</xdr:col>
                <xdr:colOff>85725</xdr:colOff>
                <xdr:row>36</xdr:row>
                <xdr:rowOff>114300</xdr:rowOff>
              </from>
              <to>
                <xdr:col>11</xdr:col>
                <xdr:colOff>276225</xdr:colOff>
                <xdr:row>41</xdr:row>
                <xdr:rowOff>57150</xdr:rowOff>
              </to>
            </anchor>
          </objectPr>
        </oleObject>
      </mc:Choice>
      <mc:Fallback>
        <oleObject progId="Equation.DSMT4" shapeId="4097" r:id="rId4"/>
      </mc:Fallback>
    </mc:AlternateContent>
    <mc:AlternateContent xmlns:mc="http://schemas.openxmlformats.org/markup-compatibility/2006">
      <mc:Choice Requires="x14">
        <oleObject progId="Equation.DSMT4" shapeId="4098" r:id="rId6">
          <objectPr defaultSize="0" autoPict="0" r:id="rId7">
            <anchor moveWithCells="1" sizeWithCells="1">
              <from>
                <xdr:col>9</xdr:col>
                <xdr:colOff>85725</xdr:colOff>
                <xdr:row>45</xdr:row>
                <xdr:rowOff>133350</xdr:rowOff>
              </from>
              <to>
                <xdr:col>11</xdr:col>
                <xdr:colOff>276225</xdr:colOff>
                <xdr:row>50</xdr:row>
                <xdr:rowOff>76200</xdr:rowOff>
              </to>
            </anchor>
          </objectPr>
        </oleObject>
      </mc:Choice>
      <mc:Fallback>
        <oleObject progId="Equation.DSMT4" shapeId="4098" r:id="rId6"/>
      </mc:Fallback>
    </mc:AlternateContent>
    <mc:AlternateContent xmlns:mc="http://schemas.openxmlformats.org/markup-compatibility/2006">
      <mc:Choice Requires="x14">
        <oleObject progId="Equation.DSMT4" shapeId="4099" r:id="rId8">
          <objectPr defaultSize="0" autoPict="0" r:id="rId9">
            <anchor moveWithCells="1" sizeWithCells="1">
              <from>
                <xdr:col>14</xdr:col>
                <xdr:colOff>0</xdr:colOff>
                <xdr:row>36</xdr:row>
                <xdr:rowOff>114300</xdr:rowOff>
              </from>
              <to>
                <xdr:col>17</xdr:col>
                <xdr:colOff>228600</xdr:colOff>
                <xdr:row>41</xdr:row>
                <xdr:rowOff>57150</xdr:rowOff>
              </to>
            </anchor>
          </objectPr>
        </oleObject>
      </mc:Choice>
      <mc:Fallback>
        <oleObject progId="Equation.DSMT4" shapeId="4099" r:id="rId8"/>
      </mc:Fallback>
    </mc:AlternateContent>
    <mc:AlternateContent xmlns:mc="http://schemas.openxmlformats.org/markup-compatibility/2006">
      <mc:Choice Requires="x14">
        <oleObject progId="Equation.DSMT4" shapeId="4100" r:id="rId10">
          <objectPr defaultSize="0" autoPict="0" r:id="rId11">
            <anchor moveWithCells="1" sizeWithCells="1">
              <from>
                <xdr:col>14</xdr:col>
                <xdr:colOff>0</xdr:colOff>
                <xdr:row>45</xdr:row>
                <xdr:rowOff>123825</xdr:rowOff>
              </from>
              <to>
                <xdr:col>17</xdr:col>
                <xdr:colOff>771525</xdr:colOff>
                <xdr:row>50</xdr:row>
                <xdr:rowOff>66675</xdr:rowOff>
              </to>
            </anchor>
          </objectPr>
        </oleObject>
      </mc:Choice>
      <mc:Fallback>
        <oleObject progId="Equation.DSMT4" shapeId="4100" r:id="rId10"/>
      </mc:Fallback>
    </mc:AlternateContent>
    <mc:AlternateContent xmlns:mc="http://schemas.openxmlformats.org/markup-compatibility/2006">
      <mc:Choice Requires="x14">
        <oleObject progId="Equation.DSMT4" shapeId="4101" r:id="rId12">
          <objectPr defaultSize="0" autoPict="0" r:id="rId13">
            <anchor moveWithCells="1" sizeWithCells="1">
              <from>
                <xdr:col>9</xdr:col>
                <xdr:colOff>114300</xdr:colOff>
                <xdr:row>42</xdr:row>
                <xdr:rowOff>66675</xdr:rowOff>
              </from>
              <to>
                <xdr:col>10</xdr:col>
                <xdr:colOff>638175</xdr:colOff>
                <xdr:row>44</xdr:row>
                <xdr:rowOff>142875</xdr:rowOff>
              </to>
            </anchor>
          </objectPr>
        </oleObject>
      </mc:Choice>
      <mc:Fallback>
        <oleObject progId="Equation.DSMT4" shapeId="4101" r:id="rId12"/>
      </mc:Fallback>
    </mc:AlternateContent>
    <mc:AlternateContent xmlns:mc="http://schemas.openxmlformats.org/markup-compatibility/2006">
      <mc:Choice Requires="x14">
        <oleObject progId="Equation.DSMT4" shapeId="4102" r:id="rId14">
          <objectPr defaultSize="0" autoPict="0" r:id="rId15">
            <anchor moveWithCells="1" sizeWithCells="1">
              <from>
                <xdr:col>14</xdr:col>
                <xdr:colOff>0</xdr:colOff>
                <xdr:row>42</xdr:row>
                <xdr:rowOff>66675</xdr:rowOff>
              </from>
              <to>
                <xdr:col>15</xdr:col>
                <xdr:colOff>438150</xdr:colOff>
                <xdr:row>44</xdr:row>
                <xdr:rowOff>142875</xdr:rowOff>
              </to>
            </anchor>
          </objectPr>
        </oleObject>
      </mc:Choice>
      <mc:Fallback>
        <oleObject progId="Equation.DSMT4" shapeId="4102" r:id="rId1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Schuettdichte_Modellrechnung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Redlinger-Pohn, Jakob Dominik</dc:creator>
  <cp:lastModifiedBy>Radl</cp:lastModifiedBy>
  <cp:lastPrinted>2017-10-11T06:38:56Z</cp:lastPrinted>
  <dcterms:created xsi:type="dcterms:W3CDTF">2016-07-25T13:01:14Z</dcterms:created>
  <dcterms:modified xsi:type="dcterms:W3CDTF">2017-10-11T07:07:03Z</dcterms:modified>
</cp:coreProperties>
</file>